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anne\Dropbox\BCT's shared workspace\WEBSITE &amp; IT\360Giving\"/>
    </mc:Choice>
  </mc:AlternateContent>
  <bookViews>
    <workbookView xWindow="0" yWindow="0" windowWidth="28800" windowHeight="12300"/>
  </bookViews>
  <sheets>
    <sheet name="360 data" sheetId="1" r:id="rId1"/>
  </sheets>
  <externalReferences>
    <externalReference r:id="rId2"/>
  </externalReferences>
  <definedNames>
    <definedName name="_xlnm._FilterDatabase" localSheetId="0" hidden="1">'360 data'!$A$1:$T$219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3" i="1" l="1"/>
  <c r="R203" i="1"/>
  <c r="Q203" i="1"/>
  <c r="P203" i="1"/>
  <c r="O203" i="1"/>
  <c r="N203" i="1"/>
  <c r="M203" i="1"/>
  <c r="L203" i="1"/>
  <c r="K203" i="1"/>
  <c r="J203" i="1"/>
  <c r="H203" i="1" s="1"/>
  <c r="I203" i="1"/>
  <c r="G203" i="1"/>
  <c r="F203" i="1"/>
  <c r="E203" i="1"/>
  <c r="D203" i="1"/>
  <c r="C203" i="1"/>
  <c r="B203" i="1"/>
  <c r="A203" i="1"/>
  <c r="T202" i="1"/>
  <c r="R202" i="1"/>
  <c r="Q202" i="1"/>
  <c r="P202" i="1"/>
  <c r="O202" i="1"/>
  <c r="N202" i="1"/>
  <c r="M202" i="1"/>
  <c r="L202" i="1"/>
  <c r="K202" i="1"/>
  <c r="J202" i="1"/>
  <c r="H202" i="1" s="1"/>
  <c r="I202" i="1"/>
  <c r="G202" i="1"/>
  <c r="F202" i="1"/>
  <c r="E202" i="1"/>
  <c r="D202" i="1"/>
  <c r="C202" i="1"/>
  <c r="B202" i="1"/>
  <c r="A202" i="1"/>
  <c r="T201" i="1"/>
  <c r="R201" i="1"/>
  <c r="Q201" i="1"/>
  <c r="P201" i="1"/>
  <c r="O201" i="1"/>
  <c r="N201" i="1"/>
  <c r="M201" i="1"/>
  <c r="L201" i="1"/>
  <c r="K201" i="1"/>
  <c r="J201" i="1"/>
  <c r="H201" i="1" s="1"/>
  <c r="I201" i="1"/>
  <c r="G201" i="1"/>
  <c r="F201" i="1"/>
  <c r="E201" i="1"/>
  <c r="D201" i="1"/>
  <c r="C201" i="1"/>
  <c r="B201" i="1"/>
  <c r="A201" i="1"/>
  <c r="T200" i="1"/>
  <c r="R200" i="1"/>
  <c r="Q200" i="1"/>
  <c r="P200" i="1"/>
  <c r="O200" i="1"/>
  <c r="N200" i="1"/>
  <c r="M200" i="1"/>
  <c r="L200" i="1"/>
  <c r="K200" i="1"/>
  <c r="J200" i="1"/>
  <c r="H200" i="1" s="1"/>
  <c r="I200" i="1"/>
  <c r="G200" i="1"/>
  <c r="F200" i="1"/>
  <c r="E200" i="1"/>
  <c r="D200" i="1"/>
  <c r="C200" i="1"/>
  <c r="B200" i="1"/>
  <c r="A200" i="1"/>
  <c r="T199" i="1"/>
  <c r="R199" i="1"/>
  <c r="Q199" i="1"/>
  <c r="P199" i="1"/>
  <c r="O199" i="1"/>
  <c r="N199" i="1"/>
  <c r="M199" i="1"/>
  <c r="L199" i="1"/>
  <c r="K199" i="1"/>
  <c r="J199" i="1"/>
  <c r="H199" i="1" s="1"/>
  <c r="I199" i="1"/>
  <c r="G199" i="1"/>
  <c r="F199" i="1"/>
  <c r="E199" i="1"/>
  <c r="D199" i="1"/>
  <c r="C199" i="1"/>
  <c r="B199" i="1"/>
  <c r="A199" i="1"/>
  <c r="T198" i="1"/>
  <c r="R198" i="1"/>
  <c r="Q198" i="1"/>
  <c r="P198" i="1"/>
  <c r="O198" i="1"/>
  <c r="N198" i="1"/>
  <c r="M198" i="1"/>
  <c r="L198" i="1"/>
  <c r="K198" i="1"/>
  <c r="J198" i="1"/>
  <c r="H198" i="1" s="1"/>
  <c r="I198" i="1"/>
  <c r="G198" i="1"/>
  <c r="F198" i="1"/>
  <c r="E198" i="1"/>
  <c r="D198" i="1"/>
  <c r="C198" i="1"/>
  <c r="B198" i="1"/>
  <c r="A198" i="1"/>
  <c r="T197" i="1"/>
  <c r="R197" i="1"/>
  <c r="Q197" i="1"/>
  <c r="P197" i="1"/>
  <c r="O197" i="1"/>
  <c r="N197" i="1"/>
  <c r="M197" i="1"/>
  <c r="L197" i="1"/>
  <c r="K197" i="1"/>
  <c r="J197" i="1"/>
  <c r="H197" i="1" s="1"/>
  <c r="I197" i="1"/>
  <c r="G197" i="1"/>
  <c r="F197" i="1"/>
  <c r="E197" i="1"/>
  <c r="D197" i="1"/>
  <c r="C197" i="1"/>
  <c r="B197" i="1"/>
  <c r="A197" i="1"/>
  <c r="T196" i="1"/>
  <c r="R196" i="1"/>
  <c r="Q196" i="1"/>
  <c r="P196" i="1"/>
  <c r="O196" i="1"/>
  <c r="N196" i="1"/>
  <c r="M196" i="1"/>
  <c r="L196" i="1"/>
  <c r="K196" i="1"/>
  <c r="J196" i="1"/>
  <c r="H196" i="1" s="1"/>
  <c r="I196" i="1"/>
  <c r="G196" i="1"/>
  <c r="F196" i="1"/>
  <c r="E196" i="1"/>
  <c r="D196" i="1"/>
  <c r="C196" i="1"/>
  <c r="B196" i="1"/>
  <c r="A196" i="1"/>
  <c r="T195" i="1"/>
  <c r="R195" i="1"/>
  <c r="Q195" i="1"/>
  <c r="P195" i="1"/>
  <c r="O195" i="1"/>
  <c r="N195" i="1"/>
  <c r="M195" i="1"/>
  <c r="L195" i="1"/>
  <c r="K195" i="1"/>
  <c r="J195" i="1"/>
  <c r="H195" i="1" s="1"/>
  <c r="I195" i="1"/>
  <c r="G195" i="1"/>
  <c r="F195" i="1"/>
  <c r="E195" i="1"/>
  <c r="D195" i="1"/>
  <c r="C195" i="1"/>
  <c r="B195" i="1"/>
  <c r="A195" i="1"/>
  <c r="T194" i="1"/>
  <c r="R194" i="1"/>
  <c r="Q194" i="1"/>
  <c r="P194" i="1"/>
  <c r="O194" i="1"/>
  <c r="N194" i="1"/>
  <c r="M194" i="1"/>
  <c r="L194" i="1"/>
  <c r="K194" i="1"/>
  <c r="J194" i="1"/>
  <c r="H194" i="1" s="1"/>
  <c r="I194" i="1"/>
  <c r="G194" i="1"/>
  <c r="F194" i="1"/>
  <c r="E194" i="1"/>
  <c r="D194" i="1"/>
  <c r="C194" i="1"/>
  <c r="B194" i="1"/>
  <c r="A194" i="1"/>
  <c r="T193" i="1"/>
  <c r="R193" i="1"/>
  <c r="Q193" i="1"/>
  <c r="P193" i="1"/>
  <c r="O193" i="1"/>
  <c r="N193" i="1"/>
  <c r="M193" i="1"/>
  <c r="L193" i="1"/>
  <c r="K193" i="1"/>
  <c r="J193" i="1"/>
  <c r="H193" i="1" s="1"/>
  <c r="I193" i="1"/>
  <c r="G193" i="1"/>
  <c r="F193" i="1"/>
  <c r="E193" i="1"/>
  <c r="D193" i="1"/>
  <c r="C193" i="1"/>
  <c r="B193" i="1"/>
  <c r="A193" i="1"/>
  <c r="T192" i="1"/>
  <c r="R192" i="1"/>
  <c r="Q192" i="1"/>
  <c r="P192" i="1"/>
  <c r="O192" i="1"/>
  <c r="N192" i="1"/>
  <c r="M192" i="1"/>
  <c r="L192" i="1"/>
  <c r="K192" i="1"/>
  <c r="J192" i="1"/>
  <c r="H192" i="1" s="1"/>
  <c r="I192" i="1"/>
  <c r="G192" i="1"/>
  <c r="F192" i="1"/>
  <c r="E192" i="1"/>
  <c r="D192" i="1"/>
  <c r="C192" i="1"/>
  <c r="B192" i="1"/>
  <c r="A192" i="1"/>
  <c r="T191" i="1"/>
  <c r="R191" i="1"/>
  <c r="Q191" i="1"/>
  <c r="P191" i="1"/>
  <c r="O191" i="1"/>
  <c r="N191" i="1"/>
  <c r="M191" i="1"/>
  <c r="L191" i="1"/>
  <c r="K191" i="1"/>
  <c r="J191" i="1"/>
  <c r="H191" i="1" s="1"/>
  <c r="I191" i="1"/>
  <c r="G191" i="1"/>
  <c r="F191" i="1"/>
  <c r="E191" i="1"/>
  <c r="D191" i="1"/>
  <c r="C191" i="1"/>
  <c r="B191" i="1"/>
  <c r="A191" i="1"/>
  <c r="T190" i="1"/>
  <c r="R190" i="1"/>
  <c r="Q190" i="1"/>
  <c r="P190" i="1"/>
  <c r="O190" i="1"/>
  <c r="N190" i="1"/>
  <c r="M190" i="1"/>
  <c r="L190" i="1"/>
  <c r="K190" i="1"/>
  <c r="J190" i="1"/>
  <c r="H190" i="1" s="1"/>
  <c r="I190" i="1"/>
  <c r="G190" i="1"/>
  <c r="F190" i="1"/>
  <c r="E190" i="1"/>
  <c r="D190" i="1"/>
  <c r="C190" i="1"/>
  <c r="B190" i="1"/>
  <c r="A190" i="1"/>
  <c r="T189" i="1"/>
  <c r="R189" i="1"/>
  <c r="Q189" i="1"/>
  <c r="P189" i="1"/>
  <c r="O189" i="1"/>
  <c r="N189" i="1"/>
  <c r="M189" i="1"/>
  <c r="L189" i="1"/>
  <c r="K189" i="1"/>
  <c r="J189" i="1"/>
  <c r="H189" i="1" s="1"/>
  <c r="I189" i="1"/>
  <c r="G189" i="1"/>
  <c r="F189" i="1"/>
  <c r="E189" i="1"/>
  <c r="D189" i="1"/>
  <c r="C189" i="1"/>
  <c r="B189" i="1"/>
  <c r="A189" i="1"/>
  <c r="T188" i="1"/>
  <c r="R188" i="1"/>
  <c r="Q188" i="1"/>
  <c r="P188" i="1"/>
  <c r="O188" i="1"/>
  <c r="N188" i="1"/>
  <c r="M188" i="1"/>
  <c r="L188" i="1"/>
  <c r="K188" i="1"/>
  <c r="J188" i="1"/>
  <c r="H188" i="1" s="1"/>
  <c r="I188" i="1"/>
  <c r="G188" i="1"/>
  <c r="F188" i="1"/>
  <c r="E188" i="1"/>
  <c r="D188" i="1"/>
  <c r="C188" i="1"/>
  <c r="B188" i="1"/>
  <c r="A188" i="1"/>
  <c r="T187" i="1"/>
  <c r="R187" i="1"/>
  <c r="Q187" i="1"/>
  <c r="P187" i="1"/>
  <c r="O187" i="1"/>
  <c r="N187" i="1"/>
  <c r="M187" i="1"/>
  <c r="L187" i="1"/>
  <c r="K187" i="1"/>
  <c r="J187" i="1"/>
  <c r="H187" i="1" s="1"/>
  <c r="I187" i="1"/>
  <c r="G187" i="1"/>
  <c r="F187" i="1"/>
  <c r="E187" i="1"/>
  <c r="D187" i="1"/>
  <c r="C187" i="1"/>
  <c r="B187" i="1"/>
  <c r="A187" i="1"/>
  <c r="T186" i="1"/>
  <c r="R186" i="1"/>
  <c r="Q186" i="1"/>
  <c r="P186" i="1"/>
  <c r="O186" i="1"/>
  <c r="N186" i="1"/>
  <c r="M186" i="1"/>
  <c r="L186" i="1"/>
  <c r="K186" i="1"/>
  <c r="J186" i="1"/>
  <c r="H186" i="1" s="1"/>
  <c r="I186" i="1"/>
  <c r="G186" i="1"/>
  <c r="F186" i="1"/>
  <c r="E186" i="1"/>
  <c r="D186" i="1"/>
  <c r="C186" i="1"/>
  <c r="B186" i="1"/>
  <c r="A186" i="1"/>
  <c r="T185" i="1"/>
  <c r="R185" i="1"/>
  <c r="Q185" i="1"/>
  <c r="P185" i="1"/>
  <c r="O185" i="1"/>
  <c r="N185" i="1"/>
  <c r="M185" i="1"/>
  <c r="L185" i="1"/>
  <c r="K185" i="1"/>
  <c r="J185" i="1"/>
  <c r="H185" i="1" s="1"/>
  <c r="I185" i="1"/>
  <c r="G185" i="1"/>
  <c r="F185" i="1"/>
  <c r="E185" i="1"/>
  <c r="D185" i="1"/>
  <c r="C185" i="1"/>
  <c r="B185" i="1"/>
  <c r="A185" i="1"/>
  <c r="T184" i="1"/>
  <c r="R184" i="1"/>
  <c r="Q184" i="1"/>
  <c r="P184" i="1"/>
  <c r="O184" i="1"/>
  <c r="N184" i="1"/>
  <c r="M184" i="1"/>
  <c r="L184" i="1"/>
  <c r="K184" i="1"/>
  <c r="J184" i="1"/>
  <c r="H184" i="1" s="1"/>
  <c r="I184" i="1"/>
  <c r="G184" i="1"/>
  <c r="F184" i="1"/>
  <c r="E184" i="1"/>
  <c r="D184" i="1"/>
  <c r="C184" i="1"/>
  <c r="B184" i="1"/>
  <c r="A184" i="1"/>
  <c r="T183" i="1"/>
  <c r="R183" i="1"/>
  <c r="Q183" i="1"/>
  <c r="P183" i="1"/>
  <c r="O183" i="1"/>
  <c r="N183" i="1"/>
  <c r="M183" i="1"/>
  <c r="L183" i="1"/>
  <c r="K183" i="1"/>
  <c r="J183" i="1"/>
  <c r="H183" i="1" s="1"/>
  <c r="I183" i="1"/>
  <c r="G183" i="1"/>
  <c r="F183" i="1"/>
  <c r="E183" i="1"/>
  <c r="D183" i="1"/>
  <c r="C183" i="1"/>
  <c r="B183" i="1"/>
  <c r="A183" i="1"/>
  <c r="T182" i="1"/>
  <c r="R182" i="1"/>
  <c r="Q182" i="1"/>
  <c r="P182" i="1"/>
  <c r="O182" i="1"/>
  <c r="N182" i="1"/>
  <c r="M182" i="1"/>
  <c r="L182" i="1"/>
  <c r="K182" i="1"/>
  <c r="J182" i="1"/>
  <c r="H182" i="1" s="1"/>
  <c r="I182" i="1"/>
  <c r="G182" i="1"/>
  <c r="F182" i="1"/>
  <c r="E182" i="1"/>
  <c r="D182" i="1"/>
  <c r="C182" i="1"/>
  <c r="B182" i="1"/>
  <c r="A182" i="1"/>
  <c r="T181" i="1"/>
  <c r="R181" i="1"/>
  <c r="Q181" i="1"/>
  <c r="P181" i="1"/>
  <c r="O181" i="1"/>
  <c r="N181" i="1"/>
  <c r="M181" i="1"/>
  <c r="L181" i="1"/>
  <c r="K181" i="1"/>
  <c r="J181" i="1"/>
  <c r="H181" i="1" s="1"/>
  <c r="I181" i="1"/>
  <c r="G181" i="1"/>
  <c r="F181" i="1"/>
  <c r="E181" i="1"/>
  <c r="D181" i="1"/>
  <c r="C181" i="1"/>
  <c r="B181" i="1"/>
  <c r="A181" i="1"/>
  <c r="T180" i="1"/>
  <c r="R180" i="1"/>
  <c r="Q180" i="1"/>
  <c r="P180" i="1"/>
  <c r="O180" i="1"/>
  <c r="N180" i="1"/>
  <c r="M180" i="1"/>
  <c r="L180" i="1"/>
  <c r="K180" i="1"/>
  <c r="J180" i="1"/>
  <c r="H180" i="1" s="1"/>
  <c r="I180" i="1"/>
  <c r="G180" i="1"/>
  <c r="F180" i="1"/>
  <c r="E180" i="1"/>
  <c r="D180" i="1"/>
  <c r="C180" i="1"/>
  <c r="B180" i="1"/>
  <c r="A180" i="1"/>
  <c r="T179" i="1"/>
  <c r="R179" i="1"/>
  <c r="Q179" i="1"/>
  <c r="P179" i="1"/>
  <c r="O179" i="1"/>
  <c r="N179" i="1"/>
  <c r="M179" i="1"/>
  <c r="L179" i="1"/>
  <c r="K179" i="1"/>
  <c r="J179" i="1"/>
  <c r="H179" i="1" s="1"/>
  <c r="I179" i="1"/>
  <c r="G179" i="1"/>
  <c r="F179" i="1"/>
  <c r="E179" i="1"/>
  <c r="D179" i="1"/>
  <c r="C179" i="1"/>
  <c r="B179" i="1"/>
  <c r="A179" i="1"/>
  <c r="T178" i="1"/>
  <c r="R178" i="1"/>
  <c r="Q178" i="1"/>
  <c r="P178" i="1"/>
  <c r="O178" i="1"/>
  <c r="N178" i="1"/>
  <c r="M178" i="1"/>
  <c r="L178" i="1"/>
  <c r="K178" i="1"/>
  <c r="J178" i="1"/>
  <c r="H178" i="1" s="1"/>
  <c r="I178" i="1"/>
  <c r="G178" i="1"/>
  <c r="F178" i="1"/>
  <c r="E178" i="1"/>
  <c r="D178" i="1"/>
  <c r="C178" i="1"/>
  <c r="B178" i="1"/>
  <c r="A178" i="1"/>
  <c r="T177" i="1"/>
  <c r="R177" i="1"/>
  <c r="Q177" i="1"/>
  <c r="P177" i="1"/>
  <c r="O177" i="1"/>
  <c r="N177" i="1"/>
  <c r="M177" i="1"/>
  <c r="L177" i="1"/>
  <c r="K177" i="1"/>
  <c r="J177" i="1"/>
  <c r="H177" i="1" s="1"/>
  <c r="I177" i="1"/>
  <c r="G177" i="1"/>
  <c r="F177" i="1"/>
  <c r="E177" i="1"/>
  <c r="D177" i="1"/>
  <c r="C177" i="1"/>
  <c r="B177" i="1"/>
  <c r="A177" i="1"/>
  <c r="T176" i="1"/>
  <c r="R176" i="1"/>
  <c r="Q176" i="1"/>
  <c r="P176" i="1"/>
  <c r="O176" i="1"/>
  <c r="N176" i="1"/>
  <c r="M176" i="1"/>
  <c r="L176" i="1"/>
  <c r="K176" i="1"/>
  <c r="J176" i="1"/>
  <c r="H176" i="1" s="1"/>
  <c r="I176" i="1"/>
  <c r="G176" i="1"/>
  <c r="F176" i="1"/>
  <c r="E176" i="1"/>
  <c r="D176" i="1"/>
  <c r="C176" i="1"/>
  <c r="B176" i="1"/>
  <c r="A176" i="1"/>
  <c r="T175" i="1"/>
  <c r="R175" i="1"/>
  <c r="Q175" i="1"/>
  <c r="P175" i="1"/>
  <c r="O175" i="1"/>
  <c r="N175" i="1"/>
  <c r="M175" i="1"/>
  <c r="L175" i="1"/>
  <c r="K175" i="1"/>
  <c r="J175" i="1"/>
  <c r="H175" i="1" s="1"/>
  <c r="I175" i="1"/>
  <c r="G175" i="1"/>
  <c r="F175" i="1"/>
  <c r="E175" i="1"/>
  <c r="D175" i="1"/>
  <c r="C175" i="1"/>
  <c r="B175" i="1"/>
  <c r="A175" i="1"/>
  <c r="T174" i="1"/>
  <c r="R174" i="1"/>
  <c r="Q174" i="1"/>
  <c r="P174" i="1"/>
  <c r="O174" i="1"/>
  <c r="N174" i="1"/>
  <c r="M174" i="1"/>
  <c r="L174" i="1"/>
  <c r="K174" i="1"/>
  <c r="J174" i="1"/>
  <c r="H174" i="1" s="1"/>
  <c r="I174" i="1"/>
  <c r="G174" i="1"/>
  <c r="F174" i="1"/>
  <c r="E174" i="1"/>
  <c r="D174" i="1"/>
  <c r="C174" i="1"/>
  <c r="B174" i="1"/>
  <c r="A174" i="1"/>
  <c r="T173" i="1"/>
  <c r="R173" i="1"/>
  <c r="Q173" i="1"/>
  <c r="P173" i="1"/>
  <c r="O173" i="1"/>
  <c r="N173" i="1"/>
  <c r="M173" i="1"/>
  <c r="L173" i="1"/>
  <c r="K173" i="1"/>
  <c r="J173" i="1"/>
  <c r="H173" i="1" s="1"/>
  <c r="I173" i="1"/>
  <c r="G173" i="1"/>
  <c r="F173" i="1"/>
  <c r="E173" i="1"/>
  <c r="D173" i="1"/>
  <c r="C173" i="1"/>
  <c r="B173" i="1"/>
  <c r="A173" i="1"/>
  <c r="T172" i="1"/>
  <c r="R172" i="1"/>
  <c r="Q172" i="1"/>
  <c r="P172" i="1"/>
  <c r="O172" i="1"/>
  <c r="N172" i="1"/>
  <c r="M172" i="1"/>
  <c r="L172" i="1"/>
  <c r="K172" i="1"/>
  <c r="J172" i="1"/>
  <c r="H172" i="1" s="1"/>
  <c r="I172" i="1"/>
  <c r="G172" i="1"/>
  <c r="F172" i="1"/>
  <c r="E172" i="1"/>
  <c r="D172" i="1"/>
  <c r="C172" i="1"/>
  <c r="B172" i="1"/>
  <c r="A172" i="1"/>
  <c r="T171" i="1"/>
  <c r="R171" i="1"/>
  <c r="Q171" i="1"/>
  <c r="P171" i="1"/>
  <c r="O171" i="1"/>
  <c r="N171" i="1"/>
  <c r="M171" i="1"/>
  <c r="L171" i="1"/>
  <c r="K171" i="1"/>
  <c r="J171" i="1"/>
  <c r="H171" i="1" s="1"/>
  <c r="I171" i="1"/>
  <c r="G171" i="1"/>
  <c r="F171" i="1"/>
  <c r="E171" i="1"/>
  <c r="D171" i="1"/>
  <c r="C171" i="1"/>
  <c r="B171" i="1"/>
  <c r="A171" i="1"/>
  <c r="T170" i="1"/>
  <c r="R170" i="1"/>
  <c r="Q170" i="1"/>
  <c r="P170" i="1"/>
  <c r="O170" i="1"/>
  <c r="N170" i="1"/>
  <c r="M170" i="1"/>
  <c r="L170" i="1"/>
  <c r="K170" i="1"/>
  <c r="J170" i="1"/>
  <c r="H170" i="1" s="1"/>
  <c r="I170" i="1"/>
  <c r="G170" i="1"/>
  <c r="F170" i="1"/>
  <c r="E170" i="1"/>
  <c r="D170" i="1"/>
  <c r="C170" i="1"/>
  <c r="B170" i="1"/>
  <c r="A170" i="1"/>
  <c r="T169" i="1"/>
  <c r="R169" i="1"/>
  <c r="Q169" i="1"/>
  <c r="P169" i="1"/>
  <c r="O169" i="1"/>
  <c r="N169" i="1"/>
  <c r="M169" i="1"/>
  <c r="L169" i="1"/>
  <c r="K169" i="1"/>
  <c r="J169" i="1"/>
  <c r="H169" i="1" s="1"/>
  <c r="I169" i="1"/>
  <c r="G169" i="1"/>
  <c r="F169" i="1"/>
  <c r="E169" i="1"/>
  <c r="D169" i="1"/>
  <c r="C169" i="1"/>
  <c r="B169" i="1"/>
  <c r="A169" i="1"/>
  <c r="T168" i="1"/>
  <c r="R168" i="1"/>
  <c r="Q168" i="1"/>
  <c r="P168" i="1"/>
  <c r="O168" i="1"/>
  <c r="N168" i="1"/>
  <c r="M168" i="1"/>
  <c r="L168" i="1"/>
  <c r="K168" i="1"/>
  <c r="J168" i="1"/>
  <c r="H168" i="1" s="1"/>
  <c r="I168" i="1"/>
  <c r="G168" i="1"/>
  <c r="F168" i="1"/>
  <c r="E168" i="1"/>
  <c r="D168" i="1"/>
  <c r="C168" i="1"/>
  <c r="B168" i="1"/>
  <c r="A168" i="1"/>
  <c r="T167" i="1"/>
  <c r="R167" i="1"/>
  <c r="Q167" i="1"/>
  <c r="P167" i="1"/>
  <c r="O167" i="1"/>
  <c r="N167" i="1"/>
  <c r="M167" i="1"/>
  <c r="L167" i="1"/>
  <c r="K167" i="1"/>
  <c r="J167" i="1"/>
  <c r="H167" i="1" s="1"/>
  <c r="I167" i="1"/>
  <c r="G167" i="1"/>
  <c r="F167" i="1"/>
  <c r="E167" i="1"/>
  <c r="D167" i="1"/>
  <c r="C167" i="1"/>
  <c r="B167" i="1"/>
  <c r="A167" i="1"/>
  <c r="T166" i="1"/>
  <c r="R166" i="1"/>
  <c r="Q166" i="1"/>
  <c r="P166" i="1"/>
  <c r="O166" i="1"/>
  <c r="N166" i="1"/>
  <c r="M166" i="1"/>
  <c r="L166" i="1"/>
  <c r="K166" i="1"/>
  <c r="J166" i="1"/>
  <c r="H166" i="1" s="1"/>
  <c r="I166" i="1"/>
  <c r="G166" i="1"/>
  <c r="F166" i="1"/>
  <c r="E166" i="1"/>
  <c r="D166" i="1"/>
  <c r="C166" i="1"/>
  <c r="B166" i="1"/>
  <c r="A166" i="1"/>
  <c r="T165" i="1"/>
  <c r="R165" i="1"/>
  <c r="Q165" i="1"/>
  <c r="P165" i="1"/>
  <c r="O165" i="1"/>
  <c r="N165" i="1"/>
  <c r="M165" i="1"/>
  <c r="L165" i="1"/>
  <c r="K165" i="1"/>
  <c r="J165" i="1"/>
  <c r="H165" i="1" s="1"/>
  <c r="I165" i="1"/>
  <c r="G165" i="1"/>
  <c r="F165" i="1"/>
  <c r="E165" i="1"/>
  <c r="D165" i="1"/>
  <c r="C165" i="1"/>
  <c r="B165" i="1"/>
  <c r="A165" i="1"/>
  <c r="T164" i="1"/>
  <c r="R164" i="1"/>
  <c r="Q164" i="1"/>
  <c r="P164" i="1"/>
  <c r="O164" i="1"/>
  <c r="N164" i="1"/>
  <c r="M164" i="1"/>
  <c r="L164" i="1"/>
  <c r="K164" i="1"/>
  <c r="J164" i="1"/>
  <c r="H164" i="1" s="1"/>
  <c r="I164" i="1"/>
  <c r="G164" i="1"/>
  <c r="F164" i="1"/>
  <c r="E164" i="1"/>
  <c r="D164" i="1"/>
  <c r="C164" i="1"/>
  <c r="B164" i="1"/>
  <c r="A164" i="1"/>
  <c r="T163" i="1"/>
  <c r="R163" i="1"/>
  <c r="Q163" i="1"/>
  <c r="P163" i="1"/>
  <c r="O163" i="1"/>
  <c r="N163" i="1"/>
  <c r="M163" i="1"/>
  <c r="L163" i="1"/>
  <c r="K163" i="1"/>
  <c r="J163" i="1"/>
  <c r="H163" i="1" s="1"/>
  <c r="I163" i="1"/>
  <c r="G163" i="1"/>
  <c r="F163" i="1"/>
  <c r="E163" i="1"/>
  <c r="D163" i="1"/>
  <c r="C163" i="1"/>
  <c r="B163" i="1"/>
  <c r="A163" i="1"/>
  <c r="T162" i="1"/>
  <c r="R162" i="1"/>
  <c r="Q162" i="1"/>
  <c r="P162" i="1"/>
  <c r="O162" i="1"/>
  <c r="N162" i="1"/>
  <c r="M162" i="1"/>
  <c r="L162" i="1"/>
  <c r="K162" i="1"/>
  <c r="J162" i="1"/>
  <c r="H162" i="1" s="1"/>
  <c r="I162" i="1"/>
  <c r="G162" i="1"/>
  <c r="F162" i="1"/>
  <c r="E162" i="1"/>
  <c r="D162" i="1"/>
  <c r="C162" i="1"/>
  <c r="B162" i="1"/>
  <c r="A162" i="1"/>
  <c r="T161" i="1"/>
  <c r="R161" i="1"/>
  <c r="Q161" i="1"/>
  <c r="P161" i="1"/>
  <c r="O161" i="1"/>
  <c r="N161" i="1"/>
  <c r="M161" i="1"/>
  <c r="L161" i="1"/>
  <c r="K161" i="1"/>
  <c r="J161" i="1"/>
  <c r="H161" i="1" s="1"/>
  <c r="I161" i="1"/>
  <c r="G161" i="1"/>
  <c r="F161" i="1"/>
  <c r="E161" i="1"/>
  <c r="D161" i="1"/>
  <c r="C161" i="1"/>
  <c r="B161" i="1"/>
  <c r="A161" i="1"/>
  <c r="T160" i="1"/>
  <c r="R160" i="1"/>
  <c r="Q160" i="1"/>
  <c r="P160" i="1"/>
  <c r="O160" i="1"/>
  <c r="N160" i="1"/>
  <c r="M160" i="1"/>
  <c r="L160" i="1"/>
  <c r="K160" i="1"/>
  <c r="J160" i="1"/>
  <c r="H160" i="1" s="1"/>
  <c r="I160" i="1"/>
  <c r="G160" i="1"/>
  <c r="F160" i="1"/>
  <c r="E160" i="1"/>
  <c r="D160" i="1"/>
  <c r="C160" i="1"/>
  <c r="B160" i="1"/>
  <c r="A160" i="1"/>
  <c r="T159" i="1"/>
  <c r="R159" i="1"/>
  <c r="Q159" i="1"/>
  <c r="P159" i="1"/>
  <c r="O159" i="1"/>
  <c r="N159" i="1"/>
  <c r="M159" i="1"/>
  <c r="L159" i="1"/>
  <c r="K159" i="1"/>
  <c r="J159" i="1"/>
  <c r="H159" i="1" s="1"/>
  <c r="I159" i="1"/>
  <c r="G159" i="1"/>
  <c r="F159" i="1"/>
  <c r="E159" i="1"/>
  <c r="D159" i="1"/>
  <c r="C159" i="1"/>
  <c r="B159" i="1"/>
  <c r="A159" i="1"/>
  <c r="T158" i="1"/>
  <c r="R158" i="1"/>
  <c r="Q158" i="1"/>
  <c r="P158" i="1"/>
  <c r="O158" i="1"/>
  <c r="N158" i="1"/>
  <c r="M158" i="1"/>
  <c r="L158" i="1"/>
  <c r="K158" i="1"/>
  <c r="J158" i="1"/>
  <c r="H158" i="1" s="1"/>
  <c r="I158" i="1"/>
  <c r="G158" i="1"/>
  <c r="F158" i="1"/>
  <c r="E158" i="1"/>
  <c r="D158" i="1"/>
  <c r="C158" i="1"/>
  <c r="B158" i="1"/>
  <c r="A158" i="1"/>
  <c r="T157" i="1"/>
  <c r="R157" i="1"/>
  <c r="Q157" i="1"/>
  <c r="P157" i="1"/>
  <c r="O157" i="1"/>
  <c r="N157" i="1"/>
  <c r="M157" i="1"/>
  <c r="L157" i="1"/>
  <c r="K157" i="1"/>
  <c r="J157" i="1"/>
  <c r="H157" i="1" s="1"/>
  <c r="I157" i="1"/>
  <c r="G157" i="1"/>
  <c r="F157" i="1"/>
  <c r="E157" i="1"/>
  <c r="D157" i="1"/>
  <c r="C157" i="1"/>
  <c r="B157" i="1"/>
  <c r="A157" i="1"/>
  <c r="T156" i="1"/>
  <c r="R156" i="1"/>
  <c r="Q156" i="1"/>
  <c r="P156" i="1"/>
  <c r="O156" i="1"/>
  <c r="N156" i="1"/>
  <c r="M156" i="1"/>
  <c r="L156" i="1"/>
  <c r="K156" i="1"/>
  <c r="J156" i="1"/>
  <c r="H156" i="1" s="1"/>
  <c r="I156" i="1"/>
  <c r="G156" i="1"/>
  <c r="F156" i="1"/>
  <c r="E156" i="1"/>
  <c r="D156" i="1"/>
  <c r="C156" i="1"/>
  <c r="B156" i="1"/>
  <c r="A156" i="1"/>
  <c r="T155" i="1"/>
  <c r="R155" i="1"/>
  <c r="Q155" i="1"/>
  <c r="P155" i="1"/>
  <c r="O155" i="1"/>
  <c r="N155" i="1"/>
  <c r="M155" i="1"/>
  <c r="L155" i="1"/>
  <c r="K155" i="1"/>
  <c r="J155" i="1"/>
  <c r="H155" i="1" s="1"/>
  <c r="I155" i="1"/>
  <c r="G155" i="1"/>
  <c r="F155" i="1"/>
  <c r="E155" i="1"/>
  <c r="D155" i="1"/>
  <c r="C155" i="1"/>
  <c r="B155" i="1"/>
  <c r="A155" i="1"/>
  <c r="T154" i="1"/>
  <c r="R154" i="1"/>
  <c r="Q154" i="1"/>
  <c r="P154" i="1"/>
  <c r="O154" i="1"/>
  <c r="N154" i="1"/>
  <c r="M154" i="1"/>
  <c r="L154" i="1"/>
  <c r="K154" i="1"/>
  <c r="J154" i="1"/>
  <c r="H154" i="1" s="1"/>
  <c r="I154" i="1"/>
  <c r="G154" i="1"/>
  <c r="F154" i="1"/>
  <c r="E154" i="1"/>
  <c r="D154" i="1"/>
  <c r="C154" i="1"/>
  <c r="B154" i="1"/>
  <c r="A154" i="1"/>
  <c r="T153" i="1"/>
  <c r="R153" i="1"/>
  <c r="Q153" i="1"/>
  <c r="P153" i="1"/>
  <c r="O153" i="1"/>
  <c r="N153" i="1"/>
  <c r="M153" i="1"/>
  <c r="L153" i="1"/>
  <c r="K153" i="1"/>
  <c r="J153" i="1"/>
  <c r="H153" i="1" s="1"/>
  <c r="I153" i="1"/>
  <c r="G153" i="1"/>
  <c r="F153" i="1"/>
  <c r="E153" i="1"/>
  <c r="D153" i="1"/>
  <c r="C153" i="1"/>
  <c r="B153" i="1"/>
  <c r="A153" i="1"/>
  <c r="T152" i="1"/>
  <c r="R152" i="1"/>
  <c r="Q152" i="1"/>
  <c r="P152" i="1"/>
  <c r="O152" i="1"/>
  <c r="N152" i="1"/>
  <c r="M152" i="1"/>
  <c r="L152" i="1"/>
  <c r="K152" i="1"/>
  <c r="J152" i="1"/>
  <c r="H152" i="1" s="1"/>
  <c r="I152" i="1"/>
  <c r="G152" i="1"/>
  <c r="F152" i="1"/>
  <c r="E152" i="1"/>
  <c r="D152" i="1"/>
  <c r="C152" i="1"/>
  <c r="B152" i="1"/>
  <c r="A152" i="1"/>
  <c r="T151" i="1"/>
  <c r="R151" i="1"/>
  <c r="Q151" i="1"/>
  <c r="P151" i="1"/>
  <c r="O151" i="1"/>
  <c r="N151" i="1"/>
  <c r="M151" i="1"/>
  <c r="L151" i="1"/>
  <c r="K151" i="1"/>
  <c r="J151" i="1"/>
  <c r="H151" i="1" s="1"/>
  <c r="I151" i="1"/>
  <c r="G151" i="1"/>
  <c r="F151" i="1"/>
  <c r="E151" i="1"/>
  <c r="D151" i="1"/>
  <c r="C151" i="1"/>
  <c r="B151" i="1"/>
  <c r="A151" i="1"/>
  <c r="T150" i="1"/>
  <c r="R150" i="1"/>
  <c r="Q150" i="1"/>
  <c r="P150" i="1"/>
  <c r="O150" i="1"/>
  <c r="N150" i="1"/>
  <c r="M150" i="1"/>
  <c r="L150" i="1"/>
  <c r="K150" i="1"/>
  <c r="J150" i="1"/>
  <c r="H150" i="1" s="1"/>
  <c r="I150" i="1"/>
  <c r="G150" i="1"/>
  <c r="F150" i="1"/>
  <c r="E150" i="1"/>
  <c r="D150" i="1"/>
  <c r="C150" i="1"/>
  <c r="B150" i="1"/>
  <c r="A150" i="1"/>
  <c r="T149" i="1"/>
  <c r="R149" i="1"/>
  <c r="Q149" i="1"/>
  <c r="P149" i="1"/>
  <c r="O149" i="1"/>
  <c r="N149" i="1"/>
  <c r="M149" i="1"/>
  <c r="L149" i="1"/>
  <c r="K149" i="1"/>
  <c r="J149" i="1"/>
  <c r="H149" i="1" s="1"/>
  <c r="I149" i="1"/>
  <c r="G149" i="1"/>
  <c r="F149" i="1"/>
  <c r="E149" i="1"/>
  <c r="D149" i="1"/>
  <c r="C149" i="1"/>
  <c r="B149" i="1"/>
  <c r="A149" i="1"/>
  <c r="T148" i="1"/>
  <c r="R148" i="1"/>
  <c r="Q148" i="1"/>
  <c r="P148" i="1"/>
  <c r="O148" i="1"/>
  <c r="N148" i="1"/>
  <c r="M148" i="1"/>
  <c r="L148" i="1"/>
  <c r="K148" i="1"/>
  <c r="J148" i="1"/>
  <c r="H148" i="1" s="1"/>
  <c r="I148" i="1"/>
  <c r="G148" i="1"/>
  <c r="F148" i="1"/>
  <c r="E148" i="1"/>
  <c r="D148" i="1"/>
  <c r="C148" i="1"/>
  <c r="B148" i="1"/>
  <c r="A148" i="1"/>
  <c r="T147" i="1"/>
  <c r="R147" i="1"/>
  <c r="Q147" i="1"/>
  <c r="P147" i="1"/>
  <c r="O147" i="1"/>
  <c r="N147" i="1"/>
  <c r="M147" i="1"/>
  <c r="L147" i="1"/>
  <c r="K147" i="1"/>
  <c r="J147" i="1"/>
  <c r="H147" i="1" s="1"/>
  <c r="I147" i="1"/>
  <c r="G147" i="1"/>
  <c r="F147" i="1"/>
  <c r="E147" i="1"/>
  <c r="D147" i="1"/>
  <c r="C147" i="1"/>
  <c r="B147" i="1"/>
  <c r="A147" i="1"/>
  <c r="T146" i="1"/>
  <c r="R146" i="1"/>
  <c r="Q146" i="1"/>
  <c r="P146" i="1"/>
  <c r="O146" i="1"/>
  <c r="N146" i="1"/>
  <c r="M146" i="1"/>
  <c r="L146" i="1"/>
  <c r="K146" i="1"/>
  <c r="J146" i="1"/>
  <c r="H146" i="1" s="1"/>
  <c r="I146" i="1"/>
  <c r="G146" i="1"/>
  <c r="F146" i="1"/>
  <c r="E146" i="1"/>
  <c r="D146" i="1"/>
  <c r="C146" i="1"/>
  <c r="B146" i="1"/>
  <c r="A146" i="1"/>
  <c r="T145" i="1"/>
  <c r="R145" i="1"/>
  <c r="Q145" i="1"/>
  <c r="P145" i="1"/>
  <c r="O145" i="1"/>
  <c r="N145" i="1"/>
  <c r="M145" i="1"/>
  <c r="L145" i="1"/>
  <c r="K145" i="1"/>
  <c r="J145" i="1"/>
  <c r="H145" i="1" s="1"/>
  <c r="I145" i="1"/>
  <c r="G145" i="1"/>
  <c r="F145" i="1"/>
  <c r="E145" i="1"/>
  <c r="D145" i="1"/>
  <c r="C145" i="1"/>
  <c r="B145" i="1"/>
  <c r="A145" i="1"/>
  <c r="T144" i="1"/>
  <c r="R144" i="1"/>
  <c r="Q144" i="1"/>
  <c r="P144" i="1"/>
  <c r="O144" i="1"/>
  <c r="N144" i="1"/>
  <c r="M144" i="1"/>
  <c r="L144" i="1"/>
  <c r="K144" i="1"/>
  <c r="J144" i="1"/>
  <c r="H144" i="1" s="1"/>
  <c r="I144" i="1"/>
  <c r="G144" i="1"/>
  <c r="F144" i="1"/>
  <c r="E144" i="1"/>
  <c r="D144" i="1"/>
  <c r="C144" i="1"/>
  <c r="B144" i="1"/>
  <c r="A144" i="1"/>
  <c r="T143" i="1"/>
  <c r="R143" i="1"/>
  <c r="Q143" i="1"/>
  <c r="P143" i="1"/>
  <c r="O143" i="1"/>
  <c r="N143" i="1"/>
  <c r="M143" i="1"/>
  <c r="L143" i="1"/>
  <c r="K143" i="1"/>
  <c r="J143" i="1"/>
  <c r="H143" i="1" s="1"/>
  <c r="I143" i="1"/>
  <c r="G143" i="1"/>
  <c r="F143" i="1"/>
  <c r="E143" i="1"/>
  <c r="D143" i="1"/>
  <c r="C143" i="1"/>
  <c r="B143" i="1"/>
  <c r="A143" i="1"/>
  <c r="T142" i="1"/>
  <c r="R142" i="1"/>
  <c r="Q142" i="1"/>
  <c r="P142" i="1"/>
  <c r="O142" i="1"/>
  <c r="N142" i="1"/>
  <c r="M142" i="1"/>
  <c r="L142" i="1"/>
  <c r="K142" i="1"/>
  <c r="J142" i="1"/>
  <c r="H142" i="1" s="1"/>
  <c r="I142" i="1"/>
  <c r="G142" i="1"/>
  <c r="F142" i="1"/>
  <c r="E142" i="1"/>
  <c r="D142" i="1"/>
  <c r="C142" i="1"/>
  <c r="B142" i="1"/>
  <c r="A142" i="1"/>
  <c r="T141" i="1"/>
  <c r="R141" i="1"/>
  <c r="Q141" i="1"/>
  <c r="P141" i="1"/>
  <c r="O141" i="1"/>
  <c r="N141" i="1"/>
  <c r="M141" i="1"/>
  <c r="L141" i="1"/>
  <c r="K141" i="1"/>
  <c r="J141" i="1"/>
  <c r="H141" i="1" s="1"/>
  <c r="I141" i="1"/>
  <c r="G141" i="1"/>
  <c r="F141" i="1"/>
  <c r="E141" i="1"/>
  <c r="D141" i="1"/>
  <c r="C141" i="1"/>
  <c r="B141" i="1"/>
  <c r="A141" i="1"/>
  <c r="T140" i="1"/>
  <c r="R140" i="1"/>
  <c r="Q140" i="1"/>
  <c r="P140" i="1"/>
  <c r="O140" i="1"/>
  <c r="N140" i="1"/>
  <c r="M140" i="1"/>
  <c r="L140" i="1"/>
  <c r="K140" i="1"/>
  <c r="J140" i="1"/>
  <c r="H140" i="1" s="1"/>
  <c r="I140" i="1"/>
  <c r="G140" i="1"/>
  <c r="F140" i="1"/>
  <c r="E140" i="1"/>
  <c r="D140" i="1"/>
  <c r="C140" i="1"/>
  <c r="B140" i="1"/>
  <c r="A140" i="1"/>
  <c r="T139" i="1"/>
  <c r="R139" i="1"/>
  <c r="Q139" i="1"/>
  <c r="P139" i="1"/>
  <c r="O139" i="1"/>
  <c r="N139" i="1"/>
  <c r="M139" i="1"/>
  <c r="L139" i="1"/>
  <c r="K139" i="1"/>
  <c r="J139" i="1"/>
  <c r="H139" i="1" s="1"/>
  <c r="I139" i="1"/>
  <c r="G139" i="1"/>
  <c r="F139" i="1"/>
  <c r="E139" i="1"/>
  <c r="D139" i="1"/>
  <c r="C139" i="1"/>
  <c r="B139" i="1"/>
  <c r="A139" i="1"/>
  <c r="T138" i="1"/>
  <c r="R138" i="1"/>
  <c r="Q138" i="1"/>
  <c r="P138" i="1"/>
  <c r="O138" i="1"/>
  <c r="N138" i="1"/>
  <c r="M138" i="1"/>
  <c r="L138" i="1"/>
  <c r="K138" i="1"/>
  <c r="J138" i="1"/>
  <c r="H138" i="1" s="1"/>
  <c r="I138" i="1"/>
  <c r="G138" i="1"/>
  <c r="F138" i="1"/>
  <c r="E138" i="1"/>
  <c r="D138" i="1"/>
  <c r="C138" i="1"/>
  <c r="B138" i="1"/>
  <c r="A138" i="1"/>
  <c r="T137" i="1"/>
  <c r="R137" i="1"/>
  <c r="Q137" i="1"/>
  <c r="P137" i="1"/>
  <c r="O137" i="1"/>
  <c r="N137" i="1"/>
  <c r="M137" i="1"/>
  <c r="L137" i="1"/>
  <c r="K137" i="1"/>
  <c r="J137" i="1"/>
  <c r="H137" i="1" s="1"/>
  <c r="I137" i="1"/>
  <c r="G137" i="1"/>
  <c r="F137" i="1"/>
  <c r="E137" i="1"/>
  <c r="D137" i="1"/>
  <c r="C137" i="1"/>
  <c r="B137" i="1"/>
  <c r="A137" i="1"/>
  <c r="T136" i="1"/>
  <c r="R136" i="1"/>
  <c r="Q136" i="1"/>
  <c r="P136" i="1"/>
  <c r="O136" i="1"/>
  <c r="N136" i="1"/>
  <c r="M136" i="1"/>
  <c r="L136" i="1"/>
  <c r="K136" i="1"/>
  <c r="J136" i="1"/>
  <c r="H136" i="1" s="1"/>
  <c r="I136" i="1"/>
  <c r="G136" i="1"/>
  <c r="F136" i="1"/>
  <c r="E136" i="1"/>
  <c r="D136" i="1"/>
  <c r="C136" i="1"/>
  <c r="B136" i="1"/>
  <c r="A136" i="1"/>
  <c r="T135" i="1"/>
  <c r="R135" i="1"/>
  <c r="Q135" i="1"/>
  <c r="P135" i="1"/>
  <c r="O135" i="1"/>
  <c r="N135" i="1"/>
  <c r="M135" i="1"/>
  <c r="L135" i="1"/>
  <c r="K135" i="1"/>
  <c r="J135" i="1"/>
  <c r="I135" i="1"/>
  <c r="G135" i="1"/>
  <c r="F135" i="1"/>
  <c r="E135" i="1"/>
  <c r="D135" i="1"/>
  <c r="C135" i="1"/>
  <c r="B135" i="1"/>
  <c r="A135" i="1"/>
  <c r="T134" i="1"/>
  <c r="R134" i="1"/>
  <c r="Q134" i="1"/>
  <c r="P134" i="1"/>
  <c r="O134" i="1"/>
  <c r="N134" i="1"/>
  <c r="M134" i="1"/>
  <c r="L134" i="1"/>
  <c r="K134" i="1"/>
  <c r="J134" i="1"/>
  <c r="H134" i="1" s="1"/>
  <c r="I134" i="1"/>
  <c r="G134" i="1"/>
  <c r="F134" i="1"/>
  <c r="E134" i="1"/>
  <c r="D134" i="1"/>
  <c r="C134" i="1"/>
  <c r="B134" i="1"/>
  <c r="A134" i="1"/>
  <c r="T133" i="1"/>
  <c r="R133" i="1"/>
  <c r="Q133" i="1"/>
  <c r="P133" i="1"/>
  <c r="O133" i="1"/>
  <c r="N133" i="1"/>
  <c r="M133" i="1"/>
  <c r="L133" i="1"/>
  <c r="K133" i="1"/>
  <c r="J133" i="1"/>
  <c r="I133" i="1"/>
  <c r="G133" i="1"/>
  <c r="F133" i="1"/>
  <c r="E133" i="1"/>
  <c r="D133" i="1"/>
  <c r="C133" i="1"/>
  <c r="B133" i="1"/>
  <c r="A133" i="1"/>
  <c r="T132" i="1"/>
  <c r="R132" i="1"/>
  <c r="Q132" i="1"/>
  <c r="P132" i="1"/>
  <c r="O132" i="1"/>
  <c r="N132" i="1"/>
  <c r="M132" i="1"/>
  <c r="L132" i="1"/>
  <c r="K132" i="1"/>
  <c r="J132" i="1"/>
  <c r="H132" i="1" s="1"/>
  <c r="I132" i="1"/>
  <c r="G132" i="1"/>
  <c r="F132" i="1"/>
  <c r="E132" i="1"/>
  <c r="D132" i="1"/>
  <c r="C132" i="1"/>
  <c r="B132" i="1"/>
  <c r="A132" i="1"/>
  <c r="T131" i="1"/>
  <c r="R131" i="1"/>
  <c r="Q131" i="1"/>
  <c r="P131" i="1"/>
  <c r="O131" i="1"/>
  <c r="N131" i="1"/>
  <c r="M131" i="1"/>
  <c r="L131" i="1"/>
  <c r="K131" i="1"/>
  <c r="J131" i="1"/>
  <c r="I131" i="1"/>
  <c r="G131" i="1"/>
  <c r="F131" i="1"/>
  <c r="E131" i="1"/>
  <c r="D131" i="1"/>
  <c r="C131" i="1"/>
  <c r="B131" i="1"/>
  <c r="A131" i="1"/>
  <c r="T130" i="1"/>
  <c r="R130" i="1"/>
  <c r="Q130" i="1"/>
  <c r="P130" i="1"/>
  <c r="O130" i="1"/>
  <c r="N130" i="1"/>
  <c r="M130" i="1"/>
  <c r="L130" i="1"/>
  <c r="K130" i="1"/>
  <c r="J130" i="1"/>
  <c r="H130" i="1" s="1"/>
  <c r="I130" i="1"/>
  <c r="G130" i="1"/>
  <c r="F130" i="1"/>
  <c r="E130" i="1"/>
  <c r="D130" i="1"/>
  <c r="C130" i="1"/>
  <c r="B130" i="1"/>
  <c r="A130" i="1"/>
  <c r="T129" i="1"/>
  <c r="R129" i="1"/>
  <c r="Q129" i="1"/>
  <c r="P129" i="1"/>
  <c r="O129" i="1"/>
  <c r="N129" i="1"/>
  <c r="M129" i="1"/>
  <c r="L129" i="1"/>
  <c r="K129" i="1"/>
  <c r="J129" i="1"/>
  <c r="I129" i="1"/>
  <c r="G129" i="1"/>
  <c r="F129" i="1"/>
  <c r="E129" i="1"/>
  <c r="D129" i="1"/>
  <c r="C129" i="1"/>
  <c r="B129" i="1"/>
  <c r="A129" i="1"/>
  <c r="T128" i="1"/>
  <c r="R128" i="1"/>
  <c r="Q128" i="1"/>
  <c r="P128" i="1"/>
  <c r="O128" i="1"/>
  <c r="N128" i="1"/>
  <c r="M128" i="1"/>
  <c r="L128" i="1"/>
  <c r="K128" i="1"/>
  <c r="J128" i="1"/>
  <c r="H128" i="1" s="1"/>
  <c r="I128" i="1"/>
  <c r="G128" i="1"/>
  <c r="F128" i="1"/>
  <c r="E128" i="1"/>
  <c r="D128" i="1"/>
  <c r="C128" i="1"/>
  <c r="B128" i="1"/>
  <c r="A128" i="1"/>
  <c r="T127" i="1"/>
  <c r="R127" i="1"/>
  <c r="Q127" i="1"/>
  <c r="P127" i="1"/>
  <c r="O127" i="1"/>
  <c r="N127" i="1"/>
  <c r="M127" i="1"/>
  <c r="L127" i="1"/>
  <c r="K127" i="1"/>
  <c r="J127" i="1"/>
  <c r="I127" i="1"/>
  <c r="G127" i="1"/>
  <c r="F127" i="1"/>
  <c r="E127" i="1"/>
  <c r="D127" i="1"/>
  <c r="C127" i="1"/>
  <c r="B127" i="1"/>
  <c r="A127" i="1"/>
  <c r="T126" i="1"/>
  <c r="R126" i="1"/>
  <c r="Q126" i="1"/>
  <c r="P126" i="1"/>
  <c r="O126" i="1"/>
  <c r="N126" i="1"/>
  <c r="M126" i="1"/>
  <c r="L126" i="1"/>
  <c r="K126" i="1"/>
  <c r="J126" i="1"/>
  <c r="H126" i="1" s="1"/>
  <c r="I126" i="1"/>
  <c r="G126" i="1"/>
  <c r="F126" i="1"/>
  <c r="E126" i="1"/>
  <c r="D126" i="1"/>
  <c r="C126" i="1"/>
  <c r="B126" i="1"/>
  <c r="A126" i="1"/>
  <c r="T125" i="1"/>
  <c r="R125" i="1"/>
  <c r="Q125" i="1"/>
  <c r="P125" i="1"/>
  <c r="O125" i="1"/>
  <c r="N125" i="1"/>
  <c r="M125" i="1"/>
  <c r="L125" i="1"/>
  <c r="K125" i="1"/>
  <c r="J125" i="1"/>
  <c r="I125" i="1"/>
  <c r="G125" i="1"/>
  <c r="F125" i="1"/>
  <c r="E125" i="1"/>
  <c r="D125" i="1"/>
  <c r="C125" i="1"/>
  <c r="B125" i="1"/>
  <c r="A125" i="1"/>
  <c r="T124" i="1"/>
  <c r="R124" i="1"/>
  <c r="Q124" i="1"/>
  <c r="P124" i="1"/>
  <c r="O124" i="1"/>
  <c r="N124" i="1"/>
  <c r="M124" i="1"/>
  <c r="L124" i="1"/>
  <c r="K124" i="1"/>
  <c r="J124" i="1"/>
  <c r="H124" i="1" s="1"/>
  <c r="I124" i="1"/>
  <c r="G124" i="1"/>
  <c r="F124" i="1"/>
  <c r="E124" i="1"/>
  <c r="D124" i="1"/>
  <c r="C124" i="1"/>
  <c r="B124" i="1"/>
  <c r="A124" i="1"/>
  <c r="T123" i="1"/>
  <c r="R123" i="1"/>
  <c r="Q123" i="1"/>
  <c r="P123" i="1"/>
  <c r="O123" i="1"/>
  <c r="N123" i="1"/>
  <c r="M123" i="1"/>
  <c r="L123" i="1"/>
  <c r="K123" i="1"/>
  <c r="J123" i="1"/>
  <c r="I123" i="1"/>
  <c r="G123" i="1"/>
  <c r="F123" i="1"/>
  <c r="E123" i="1"/>
  <c r="D123" i="1"/>
  <c r="C123" i="1"/>
  <c r="B123" i="1"/>
  <c r="A123" i="1"/>
  <c r="T122" i="1"/>
  <c r="R122" i="1"/>
  <c r="Q122" i="1"/>
  <c r="P122" i="1"/>
  <c r="O122" i="1"/>
  <c r="N122" i="1"/>
  <c r="M122" i="1"/>
  <c r="L122" i="1"/>
  <c r="K122" i="1"/>
  <c r="J122" i="1"/>
  <c r="H122" i="1" s="1"/>
  <c r="I122" i="1"/>
  <c r="G122" i="1"/>
  <c r="F122" i="1"/>
  <c r="E122" i="1"/>
  <c r="D122" i="1"/>
  <c r="C122" i="1"/>
  <c r="B122" i="1"/>
  <c r="A122" i="1"/>
  <c r="T121" i="1"/>
  <c r="R121" i="1"/>
  <c r="Q121" i="1"/>
  <c r="P121" i="1"/>
  <c r="O121" i="1"/>
  <c r="N121" i="1"/>
  <c r="M121" i="1"/>
  <c r="L121" i="1"/>
  <c r="K121" i="1"/>
  <c r="J121" i="1"/>
  <c r="I121" i="1"/>
  <c r="G121" i="1"/>
  <c r="F121" i="1"/>
  <c r="E121" i="1"/>
  <c r="D121" i="1"/>
  <c r="C121" i="1"/>
  <c r="B121" i="1"/>
  <c r="A121" i="1"/>
  <c r="T120" i="1"/>
  <c r="R120" i="1"/>
  <c r="Q120" i="1"/>
  <c r="P120" i="1"/>
  <c r="O120" i="1"/>
  <c r="N120" i="1"/>
  <c r="M120" i="1"/>
  <c r="L120" i="1"/>
  <c r="K120" i="1"/>
  <c r="J120" i="1"/>
  <c r="H120" i="1" s="1"/>
  <c r="I120" i="1"/>
  <c r="G120" i="1"/>
  <c r="F120" i="1"/>
  <c r="E120" i="1"/>
  <c r="D120" i="1"/>
  <c r="C120" i="1"/>
  <c r="B120" i="1"/>
  <c r="A120" i="1"/>
  <c r="T119" i="1"/>
  <c r="R119" i="1"/>
  <c r="Q119" i="1"/>
  <c r="P119" i="1"/>
  <c r="O119" i="1"/>
  <c r="N119" i="1"/>
  <c r="M119" i="1"/>
  <c r="L119" i="1"/>
  <c r="K119" i="1"/>
  <c r="J119" i="1"/>
  <c r="I119" i="1"/>
  <c r="G119" i="1"/>
  <c r="F119" i="1"/>
  <c r="E119" i="1"/>
  <c r="D119" i="1"/>
  <c r="C119" i="1"/>
  <c r="B119" i="1"/>
  <c r="A119" i="1"/>
  <c r="T118" i="1"/>
  <c r="R118" i="1"/>
  <c r="Q118" i="1"/>
  <c r="P118" i="1"/>
  <c r="N118" i="1"/>
  <c r="M118" i="1"/>
  <c r="O118" i="1" s="1"/>
  <c r="L118" i="1"/>
  <c r="K118" i="1"/>
  <c r="J118" i="1"/>
  <c r="I118" i="1"/>
  <c r="H118" i="1"/>
  <c r="G118" i="1"/>
  <c r="F118" i="1"/>
  <c r="E118" i="1"/>
  <c r="D118" i="1"/>
  <c r="C118" i="1"/>
  <c r="B118" i="1"/>
  <c r="A118" i="1"/>
  <c r="T117" i="1"/>
  <c r="R117" i="1"/>
  <c r="Q117" i="1"/>
  <c r="P117" i="1"/>
  <c r="N117" i="1"/>
  <c r="M117" i="1"/>
  <c r="O117" i="1" s="1"/>
  <c r="L117" i="1"/>
  <c r="K117" i="1"/>
  <c r="J117" i="1"/>
  <c r="I117" i="1"/>
  <c r="H117" i="1"/>
  <c r="G117" i="1"/>
  <c r="F117" i="1"/>
  <c r="E117" i="1"/>
  <c r="D117" i="1"/>
  <c r="C117" i="1"/>
  <c r="B117" i="1"/>
  <c r="A117" i="1"/>
  <c r="T116" i="1"/>
  <c r="R116" i="1"/>
  <c r="Q116" i="1"/>
  <c r="P116" i="1"/>
  <c r="N116" i="1"/>
  <c r="M116" i="1"/>
  <c r="O116" i="1" s="1"/>
  <c r="L116" i="1"/>
  <c r="K116" i="1"/>
  <c r="J116" i="1"/>
  <c r="I116" i="1"/>
  <c r="H116" i="1"/>
  <c r="G116" i="1"/>
  <c r="F116" i="1"/>
  <c r="E116" i="1"/>
  <c r="D116" i="1"/>
  <c r="C116" i="1"/>
  <c r="B116" i="1"/>
  <c r="A116" i="1"/>
  <c r="T115" i="1"/>
  <c r="R115" i="1"/>
  <c r="Q115" i="1"/>
  <c r="P115" i="1"/>
  <c r="N115" i="1"/>
  <c r="M115" i="1"/>
  <c r="O115" i="1" s="1"/>
  <c r="L115" i="1"/>
  <c r="K115" i="1"/>
  <c r="J115" i="1"/>
  <c r="I115" i="1"/>
  <c r="H115" i="1"/>
  <c r="G115" i="1"/>
  <c r="F115" i="1"/>
  <c r="E115" i="1"/>
  <c r="D115" i="1"/>
  <c r="C115" i="1"/>
  <c r="B115" i="1"/>
  <c r="A115" i="1"/>
  <c r="T114" i="1"/>
  <c r="R114" i="1"/>
  <c r="Q114" i="1"/>
  <c r="P114" i="1"/>
  <c r="N114" i="1"/>
  <c r="M114" i="1"/>
  <c r="O114" i="1" s="1"/>
  <c r="L114" i="1"/>
  <c r="K114" i="1"/>
  <c r="J114" i="1"/>
  <c r="I114" i="1"/>
  <c r="H114" i="1"/>
  <c r="G114" i="1"/>
  <c r="F114" i="1"/>
  <c r="E114" i="1"/>
  <c r="D114" i="1"/>
  <c r="C114" i="1"/>
  <c r="B114" i="1"/>
  <c r="A114" i="1"/>
  <c r="T113" i="1"/>
  <c r="R113" i="1"/>
  <c r="Q113" i="1"/>
  <c r="P113" i="1"/>
  <c r="N113" i="1"/>
  <c r="M113" i="1"/>
  <c r="O113" i="1" s="1"/>
  <c r="L113" i="1"/>
  <c r="K113" i="1"/>
  <c r="J113" i="1"/>
  <c r="I113" i="1"/>
  <c r="H113" i="1"/>
  <c r="G113" i="1"/>
  <c r="F113" i="1"/>
  <c r="E113" i="1"/>
  <c r="D113" i="1"/>
  <c r="C113" i="1"/>
  <c r="B113" i="1"/>
  <c r="A113" i="1"/>
  <c r="T112" i="1"/>
  <c r="R112" i="1"/>
  <c r="Q112" i="1"/>
  <c r="P112" i="1"/>
  <c r="N112" i="1"/>
  <c r="M112" i="1"/>
  <c r="O112" i="1" s="1"/>
  <c r="L112" i="1"/>
  <c r="K112" i="1"/>
  <c r="J112" i="1"/>
  <c r="I112" i="1"/>
  <c r="H112" i="1"/>
  <c r="G112" i="1"/>
  <c r="F112" i="1"/>
  <c r="E112" i="1"/>
  <c r="D112" i="1"/>
  <c r="C112" i="1"/>
  <c r="B112" i="1"/>
  <c r="A112" i="1"/>
  <c r="T111" i="1"/>
  <c r="R111" i="1"/>
  <c r="Q111" i="1"/>
  <c r="P111" i="1"/>
  <c r="N111" i="1"/>
  <c r="M111" i="1"/>
  <c r="O111" i="1" s="1"/>
  <c r="L111" i="1"/>
  <c r="K111" i="1"/>
  <c r="J111" i="1"/>
  <c r="I111" i="1"/>
  <c r="H111" i="1"/>
  <c r="G111" i="1"/>
  <c r="F111" i="1"/>
  <c r="E111" i="1"/>
  <c r="D111" i="1"/>
  <c r="C111" i="1"/>
  <c r="B111" i="1"/>
  <c r="A111" i="1"/>
  <c r="T110" i="1"/>
  <c r="R110" i="1"/>
  <c r="Q110" i="1"/>
  <c r="P110" i="1"/>
  <c r="N110" i="1"/>
  <c r="M110" i="1"/>
  <c r="O110" i="1" s="1"/>
  <c r="L110" i="1"/>
  <c r="K110" i="1"/>
  <c r="J110" i="1"/>
  <c r="I110" i="1"/>
  <c r="H110" i="1"/>
  <c r="G110" i="1"/>
  <c r="F110" i="1"/>
  <c r="E110" i="1"/>
  <c r="D110" i="1"/>
  <c r="C110" i="1"/>
  <c r="B110" i="1"/>
  <c r="A110" i="1"/>
  <c r="T109" i="1"/>
  <c r="R109" i="1"/>
  <c r="Q109" i="1"/>
  <c r="P109" i="1"/>
  <c r="N109" i="1"/>
  <c r="M109" i="1"/>
  <c r="O109" i="1" s="1"/>
  <c r="L109" i="1"/>
  <c r="K109" i="1"/>
  <c r="J109" i="1"/>
  <c r="I109" i="1"/>
  <c r="H109" i="1"/>
  <c r="G109" i="1"/>
  <c r="F109" i="1"/>
  <c r="E109" i="1"/>
  <c r="D109" i="1"/>
  <c r="C109" i="1"/>
  <c r="B109" i="1"/>
  <c r="A109" i="1"/>
  <c r="T108" i="1"/>
  <c r="R108" i="1"/>
  <c r="Q108" i="1"/>
  <c r="P108" i="1"/>
  <c r="N108" i="1"/>
  <c r="M108" i="1"/>
  <c r="O108" i="1" s="1"/>
  <c r="L108" i="1"/>
  <c r="K108" i="1"/>
  <c r="J108" i="1"/>
  <c r="I108" i="1"/>
  <c r="H108" i="1"/>
  <c r="G108" i="1"/>
  <c r="F108" i="1"/>
  <c r="E108" i="1"/>
  <c r="D108" i="1"/>
  <c r="C108" i="1"/>
  <c r="B108" i="1"/>
  <c r="A108" i="1"/>
  <c r="T107" i="1"/>
  <c r="R107" i="1"/>
  <c r="Q107" i="1"/>
  <c r="P107" i="1"/>
  <c r="N107" i="1"/>
  <c r="M107" i="1"/>
  <c r="O107" i="1" s="1"/>
  <c r="L107" i="1"/>
  <c r="K107" i="1"/>
  <c r="J107" i="1"/>
  <c r="I107" i="1"/>
  <c r="H107" i="1"/>
  <c r="G107" i="1"/>
  <c r="F107" i="1"/>
  <c r="E107" i="1"/>
  <c r="D107" i="1"/>
  <c r="C107" i="1"/>
  <c r="B107" i="1"/>
  <c r="A107" i="1"/>
  <c r="T106" i="1"/>
  <c r="R106" i="1"/>
  <c r="Q106" i="1"/>
  <c r="P106" i="1"/>
  <c r="N106" i="1"/>
  <c r="M106" i="1"/>
  <c r="O106" i="1" s="1"/>
  <c r="L106" i="1"/>
  <c r="K106" i="1"/>
  <c r="J106" i="1"/>
  <c r="I106" i="1"/>
  <c r="H106" i="1"/>
  <c r="G106" i="1"/>
  <c r="F106" i="1"/>
  <c r="E106" i="1"/>
  <c r="D106" i="1"/>
  <c r="C106" i="1"/>
  <c r="B106" i="1"/>
  <c r="A106" i="1"/>
  <c r="T105" i="1"/>
  <c r="R105" i="1"/>
  <c r="Q105" i="1"/>
  <c r="P105" i="1"/>
  <c r="N105" i="1"/>
  <c r="M105" i="1"/>
  <c r="O105" i="1" s="1"/>
  <c r="L105" i="1"/>
  <c r="K105" i="1"/>
  <c r="J105" i="1"/>
  <c r="I105" i="1"/>
  <c r="H105" i="1"/>
  <c r="G105" i="1"/>
  <c r="F105" i="1"/>
  <c r="E105" i="1"/>
  <c r="D105" i="1"/>
  <c r="C105" i="1"/>
  <c r="B105" i="1"/>
  <c r="A105" i="1"/>
  <c r="T104" i="1"/>
  <c r="R104" i="1"/>
  <c r="Q104" i="1"/>
  <c r="P104" i="1"/>
  <c r="N104" i="1"/>
  <c r="M104" i="1"/>
  <c r="O104" i="1" s="1"/>
  <c r="L104" i="1"/>
  <c r="K104" i="1"/>
  <c r="J104" i="1"/>
  <c r="I104" i="1"/>
  <c r="H104" i="1"/>
  <c r="G104" i="1"/>
  <c r="F104" i="1"/>
  <c r="E104" i="1"/>
  <c r="D104" i="1"/>
  <c r="C104" i="1"/>
  <c r="B104" i="1"/>
  <c r="A104" i="1"/>
  <c r="T103" i="1"/>
  <c r="R103" i="1"/>
  <c r="Q103" i="1"/>
  <c r="P103" i="1"/>
  <c r="N103" i="1"/>
  <c r="M103" i="1"/>
  <c r="O103" i="1" s="1"/>
  <c r="L103" i="1"/>
  <c r="K103" i="1"/>
  <c r="J103" i="1"/>
  <c r="I103" i="1"/>
  <c r="H103" i="1"/>
  <c r="G103" i="1"/>
  <c r="F103" i="1"/>
  <c r="E103" i="1"/>
  <c r="D103" i="1"/>
  <c r="C103" i="1"/>
  <c r="B103" i="1"/>
  <c r="A103" i="1"/>
  <c r="T102" i="1"/>
  <c r="R102" i="1"/>
  <c r="Q102" i="1"/>
  <c r="P102" i="1"/>
  <c r="N102" i="1"/>
  <c r="M102" i="1"/>
  <c r="O102" i="1" s="1"/>
  <c r="L102" i="1"/>
  <c r="K102" i="1"/>
  <c r="J102" i="1"/>
  <c r="I102" i="1"/>
  <c r="H102" i="1"/>
  <c r="G102" i="1"/>
  <c r="F102" i="1"/>
  <c r="E102" i="1"/>
  <c r="D102" i="1"/>
  <c r="C102" i="1"/>
  <c r="B102" i="1"/>
  <c r="A102" i="1"/>
  <c r="T101" i="1"/>
  <c r="R101" i="1"/>
  <c r="Q101" i="1"/>
  <c r="P101" i="1"/>
  <c r="N101" i="1"/>
  <c r="M101" i="1"/>
  <c r="O101" i="1" s="1"/>
  <c r="L101" i="1"/>
  <c r="K101" i="1"/>
  <c r="J101" i="1"/>
  <c r="I101" i="1"/>
  <c r="H101" i="1"/>
  <c r="G101" i="1"/>
  <c r="F101" i="1"/>
  <c r="E101" i="1"/>
  <c r="D101" i="1"/>
  <c r="C101" i="1"/>
  <c r="B101" i="1"/>
  <c r="A101" i="1"/>
  <c r="T100" i="1"/>
  <c r="R100" i="1"/>
  <c r="Q100" i="1"/>
  <c r="P100" i="1"/>
  <c r="N100" i="1"/>
  <c r="M100" i="1"/>
  <c r="O100" i="1" s="1"/>
  <c r="L100" i="1"/>
  <c r="K100" i="1"/>
  <c r="J100" i="1"/>
  <c r="I100" i="1"/>
  <c r="H100" i="1"/>
  <c r="G100" i="1"/>
  <c r="F100" i="1"/>
  <c r="E100" i="1"/>
  <c r="D100" i="1"/>
  <c r="C100" i="1"/>
  <c r="B100" i="1"/>
  <c r="A100" i="1"/>
  <c r="T99" i="1"/>
  <c r="R99" i="1"/>
  <c r="Q99" i="1"/>
  <c r="P99" i="1"/>
  <c r="N99" i="1"/>
  <c r="M99" i="1"/>
  <c r="O99" i="1" s="1"/>
  <c r="L99" i="1"/>
  <c r="K99" i="1"/>
  <c r="J99" i="1"/>
  <c r="I99" i="1"/>
  <c r="H99" i="1"/>
  <c r="G99" i="1"/>
  <c r="F99" i="1"/>
  <c r="E99" i="1"/>
  <c r="D99" i="1"/>
  <c r="C99" i="1"/>
  <c r="B99" i="1"/>
  <c r="A99" i="1"/>
  <c r="T98" i="1"/>
  <c r="R98" i="1"/>
  <c r="Q98" i="1"/>
  <c r="P98" i="1"/>
  <c r="N98" i="1"/>
  <c r="M98" i="1"/>
  <c r="O98" i="1" s="1"/>
  <c r="L98" i="1"/>
  <c r="K98" i="1"/>
  <c r="J98" i="1"/>
  <c r="I98" i="1"/>
  <c r="H98" i="1"/>
  <c r="G98" i="1"/>
  <c r="F98" i="1"/>
  <c r="E98" i="1"/>
  <c r="D98" i="1"/>
  <c r="C98" i="1"/>
  <c r="B98" i="1"/>
  <c r="A98" i="1"/>
  <c r="T97" i="1"/>
  <c r="R97" i="1"/>
  <c r="Q97" i="1"/>
  <c r="P97" i="1"/>
  <c r="N97" i="1"/>
  <c r="M97" i="1"/>
  <c r="O97" i="1" s="1"/>
  <c r="L97" i="1"/>
  <c r="K97" i="1"/>
  <c r="J97" i="1"/>
  <c r="I97" i="1"/>
  <c r="H97" i="1"/>
  <c r="G97" i="1"/>
  <c r="F97" i="1"/>
  <c r="E97" i="1"/>
  <c r="D97" i="1"/>
  <c r="C97" i="1"/>
  <c r="B97" i="1"/>
  <c r="A97" i="1"/>
  <c r="T96" i="1"/>
  <c r="R96" i="1"/>
  <c r="Q96" i="1"/>
  <c r="P96" i="1"/>
  <c r="N96" i="1"/>
  <c r="M96" i="1"/>
  <c r="O96" i="1" s="1"/>
  <c r="L96" i="1"/>
  <c r="K96" i="1"/>
  <c r="J96" i="1"/>
  <c r="I96" i="1"/>
  <c r="H96" i="1"/>
  <c r="G96" i="1"/>
  <c r="F96" i="1"/>
  <c r="E96" i="1"/>
  <c r="D96" i="1"/>
  <c r="C96" i="1"/>
  <c r="B96" i="1"/>
  <c r="A96" i="1"/>
  <c r="T95" i="1"/>
  <c r="R95" i="1"/>
  <c r="Q95" i="1"/>
  <c r="P95" i="1"/>
  <c r="N95" i="1"/>
  <c r="M95" i="1"/>
  <c r="O95" i="1" s="1"/>
  <c r="L95" i="1"/>
  <c r="K95" i="1"/>
  <c r="J95" i="1"/>
  <c r="I95" i="1"/>
  <c r="H95" i="1"/>
  <c r="G95" i="1"/>
  <c r="F95" i="1"/>
  <c r="E95" i="1"/>
  <c r="D95" i="1"/>
  <c r="C95" i="1"/>
  <c r="B95" i="1"/>
  <c r="A95" i="1"/>
  <c r="T94" i="1"/>
  <c r="R94" i="1"/>
  <c r="Q94" i="1"/>
  <c r="P94" i="1"/>
  <c r="N94" i="1"/>
  <c r="M94" i="1"/>
  <c r="O94" i="1" s="1"/>
  <c r="L94" i="1"/>
  <c r="K94" i="1"/>
  <c r="J94" i="1"/>
  <c r="I94" i="1"/>
  <c r="H94" i="1"/>
  <c r="G94" i="1"/>
  <c r="F94" i="1"/>
  <c r="E94" i="1"/>
  <c r="D94" i="1"/>
  <c r="C94" i="1"/>
  <c r="B94" i="1"/>
  <c r="A94" i="1"/>
  <c r="T93" i="1"/>
  <c r="R93" i="1"/>
  <c r="Q93" i="1"/>
  <c r="P93" i="1"/>
  <c r="N93" i="1"/>
  <c r="M93" i="1"/>
  <c r="O93" i="1" s="1"/>
  <c r="L93" i="1"/>
  <c r="K93" i="1"/>
  <c r="J93" i="1"/>
  <c r="I93" i="1"/>
  <c r="H93" i="1"/>
  <c r="G93" i="1"/>
  <c r="F93" i="1"/>
  <c r="E93" i="1"/>
  <c r="D93" i="1"/>
  <c r="C93" i="1"/>
  <c r="B93" i="1"/>
  <c r="A93" i="1"/>
  <c r="T92" i="1"/>
  <c r="R92" i="1"/>
  <c r="Q92" i="1"/>
  <c r="P92" i="1"/>
  <c r="N92" i="1"/>
  <c r="M92" i="1"/>
  <c r="O92" i="1" s="1"/>
  <c r="L92" i="1"/>
  <c r="K92" i="1"/>
  <c r="J92" i="1"/>
  <c r="I92" i="1"/>
  <c r="H92" i="1"/>
  <c r="G92" i="1"/>
  <c r="F92" i="1"/>
  <c r="E92" i="1"/>
  <c r="D92" i="1"/>
  <c r="C92" i="1"/>
  <c r="B92" i="1"/>
  <c r="A92" i="1"/>
  <c r="T91" i="1"/>
  <c r="R91" i="1"/>
  <c r="Q91" i="1"/>
  <c r="P91" i="1"/>
  <c r="N91" i="1"/>
  <c r="M91" i="1"/>
  <c r="O91" i="1" s="1"/>
  <c r="L91" i="1"/>
  <c r="K91" i="1"/>
  <c r="J91" i="1"/>
  <c r="I91" i="1"/>
  <c r="H91" i="1"/>
  <c r="G91" i="1"/>
  <c r="F91" i="1"/>
  <c r="E91" i="1"/>
  <c r="D91" i="1"/>
  <c r="C91" i="1"/>
  <c r="B91" i="1"/>
  <c r="A91" i="1"/>
  <c r="T90" i="1"/>
  <c r="R90" i="1"/>
  <c r="Q90" i="1"/>
  <c r="P90" i="1"/>
  <c r="N90" i="1"/>
  <c r="M90" i="1"/>
  <c r="O90" i="1" s="1"/>
  <c r="L90" i="1"/>
  <c r="K90" i="1"/>
  <c r="J90" i="1"/>
  <c r="I90" i="1"/>
  <c r="H90" i="1"/>
  <c r="G90" i="1"/>
  <c r="F90" i="1"/>
  <c r="E90" i="1"/>
  <c r="D90" i="1"/>
  <c r="C90" i="1"/>
  <c r="B90" i="1"/>
  <c r="A90" i="1"/>
  <c r="T89" i="1"/>
  <c r="R89" i="1"/>
  <c r="Q89" i="1"/>
  <c r="P89" i="1"/>
  <c r="N89" i="1"/>
  <c r="M89" i="1"/>
  <c r="O89" i="1" s="1"/>
  <c r="L89" i="1"/>
  <c r="K89" i="1"/>
  <c r="J89" i="1"/>
  <c r="I89" i="1"/>
  <c r="H89" i="1"/>
  <c r="G89" i="1"/>
  <c r="F89" i="1"/>
  <c r="E89" i="1"/>
  <c r="D89" i="1"/>
  <c r="C89" i="1"/>
  <c r="B89" i="1"/>
  <c r="A89" i="1"/>
  <c r="T88" i="1"/>
  <c r="R88" i="1"/>
  <c r="Q88" i="1"/>
  <c r="P88" i="1"/>
  <c r="N88" i="1"/>
  <c r="M88" i="1"/>
  <c r="O88" i="1" s="1"/>
  <c r="L88" i="1"/>
  <c r="K88" i="1"/>
  <c r="J88" i="1"/>
  <c r="I88" i="1"/>
  <c r="H88" i="1"/>
  <c r="G88" i="1"/>
  <c r="F88" i="1"/>
  <c r="E88" i="1"/>
  <c r="D88" i="1"/>
  <c r="C88" i="1"/>
  <c r="B88" i="1"/>
  <c r="A88" i="1"/>
  <c r="T87" i="1"/>
  <c r="R87" i="1"/>
  <c r="Q87" i="1"/>
  <c r="P87" i="1"/>
  <c r="N87" i="1"/>
  <c r="M87" i="1"/>
  <c r="O87" i="1" s="1"/>
  <c r="L87" i="1"/>
  <c r="K87" i="1"/>
  <c r="J87" i="1"/>
  <c r="I87" i="1"/>
  <c r="H87" i="1"/>
  <c r="G87" i="1"/>
  <c r="F87" i="1"/>
  <c r="E87" i="1"/>
  <c r="D87" i="1"/>
  <c r="C87" i="1"/>
  <c r="B87" i="1"/>
  <c r="A87" i="1"/>
  <c r="T86" i="1"/>
  <c r="R86" i="1"/>
  <c r="Q86" i="1"/>
  <c r="P86" i="1"/>
  <c r="N86" i="1"/>
  <c r="M86" i="1"/>
  <c r="O86" i="1" s="1"/>
  <c r="L86" i="1"/>
  <c r="K86" i="1"/>
  <c r="J86" i="1"/>
  <c r="I86" i="1"/>
  <c r="H86" i="1"/>
  <c r="G86" i="1"/>
  <c r="F86" i="1"/>
  <c r="E86" i="1"/>
  <c r="D86" i="1"/>
  <c r="C86" i="1"/>
  <c r="B86" i="1"/>
  <c r="A86" i="1"/>
  <c r="T85" i="1"/>
  <c r="R85" i="1"/>
  <c r="Q85" i="1"/>
  <c r="P85" i="1"/>
  <c r="N85" i="1"/>
  <c r="M85" i="1"/>
  <c r="O85" i="1" s="1"/>
  <c r="L85" i="1"/>
  <c r="K85" i="1"/>
  <c r="J85" i="1"/>
  <c r="I85" i="1"/>
  <c r="H85" i="1"/>
  <c r="G85" i="1"/>
  <c r="F85" i="1"/>
  <c r="E85" i="1"/>
  <c r="D85" i="1"/>
  <c r="C85" i="1"/>
  <c r="B85" i="1"/>
  <c r="A85" i="1"/>
  <c r="T84" i="1"/>
  <c r="R84" i="1"/>
  <c r="Q84" i="1"/>
  <c r="P84" i="1"/>
  <c r="N84" i="1"/>
  <c r="M84" i="1"/>
  <c r="O84" i="1" s="1"/>
  <c r="L84" i="1"/>
  <c r="K84" i="1"/>
  <c r="J84" i="1"/>
  <c r="I84" i="1"/>
  <c r="H84" i="1"/>
  <c r="G84" i="1"/>
  <c r="F84" i="1"/>
  <c r="E84" i="1"/>
  <c r="D84" i="1"/>
  <c r="C84" i="1"/>
  <c r="B84" i="1"/>
  <c r="A84" i="1"/>
  <c r="T83" i="1"/>
  <c r="R83" i="1"/>
  <c r="Q83" i="1"/>
  <c r="P83" i="1"/>
  <c r="N83" i="1"/>
  <c r="M83" i="1"/>
  <c r="O83" i="1" s="1"/>
  <c r="L83" i="1"/>
  <c r="K83" i="1"/>
  <c r="J83" i="1"/>
  <c r="I83" i="1"/>
  <c r="H83" i="1"/>
  <c r="G83" i="1"/>
  <c r="F83" i="1"/>
  <c r="E83" i="1"/>
  <c r="D83" i="1"/>
  <c r="C83" i="1"/>
  <c r="B83" i="1"/>
  <c r="A83" i="1"/>
  <c r="T82" i="1"/>
  <c r="R82" i="1"/>
  <c r="Q82" i="1"/>
  <c r="P82" i="1"/>
  <c r="N82" i="1"/>
  <c r="M82" i="1"/>
  <c r="O82" i="1" s="1"/>
  <c r="L82" i="1"/>
  <c r="K82" i="1"/>
  <c r="J82" i="1"/>
  <c r="I82" i="1"/>
  <c r="H82" i="1"/>
  <c r="G82" i="1"/>
  <c r="F82" i="1"/>
  <c r="E82" i="1"/>
  <c r="D82" i="1"/>
  <c r="C82" i="1"/>
  <c r="B82" i="1"/>
  <c r="A82" i="1"/>
  <c r="T81" i="1"/>
  <c r="R81" i="1"/>
  <c r="Q81" i="1"/>
  <c r="P81" i="1"/>
  <c r="N81" i="1"/>
  <c r="M81" i="1"/>
  <c r="O81" i="1" s="1"/>
  <c r="L81" i="1"/>
  <c r="K81" i="1"/>
  <c r="J81" i="1"/>
  <c r="I81" i="1"/>
  <c r="H81" i="1"/>
  <c r="G81" i="1"/>
  <c r="F81" i="1"/>
  <c r="E81" i="1"/>
  <c r="D81" i="1"/>
  <c r="C81" i="1"/>
  <c r="B81" i="1"/>
  <c r="A81" i="1"/>
  <c r="T80" i="1"/>
  <c r="R80" i="1"/>
  <c r="Q80" i="1"/>
  <c r="P80" i="1"/>
  <c r="N80" i="1"/>
  <c r="M80" i="1"/>
  <c r="O80" i="1" s="1"/>
  <c r="L80" i="1"/>
  <c r="K80" i="1"/>
  <c r="J80" i="1"/>
  <c r="I80" i="1"/>
  <c r="H80" i="1"/>
  <c r="G80" i="1"/>
  <c r="F80" i="1"/>
  <c r="E80" i="1"/>
  <c r="D80" i="1"/>
  <c r="C80" i="1"/>
  <c r="B80" i="1"/>
  <c r="A80" i="1"/>
  <c r="T79" i="1"/>
  <c r="R79" i="1"/>
  <c r="Q79" i="1"/>
  <c r="P79" i="1"/>
  <c r="N79" i="1"/>
  <c r="M79" i="1"/>
  <c r="O79" i="1" s="1"/>
  <c r="L79" i="1"/>
  <c r="K79" i="1"/>
  <c r="J79" i="1"/>
  <c r="I79" i="1"/>
  <c r="H79" i="1"/>
  <c r="G79" i="1"/>
  <c r="F79" i="1"/>
  <c r="E79" i="1"/>
  <c r="D79" i="1"/>
  <c r="C79" i="1"/>
  <c r="B79" i="1"/>
  <c r="A79" i="1"/>
  <c r="T78" i="1"/>
  <c r="R78" i="1"/>
  <c r="Q78" i="1"/>
  <c r="P78" i="1"/>
  <c r="N78" i="1"/>
  <c r="M78" i="1"/>
  <c r="O78" i="1" s="1"/>
  <c r="L78" i="1"/>
  <c r="K78" i="1"/>
  <c r="J78" i="1"/>
  <c r="I78" i="1"/>
  <c r="H78" i="1"/>
  <c r="G78" i="1"/>
  <c r="F78" i="1"/>
  <c r="E78" i="1"/>
  <c r="D78" i="1"/>
  <c r="C78" i="1"/>
  <c r="B78" i="1"/>
  <c r="A78" i="1"/>
  <c r="T77" i="1"/>
  <c r="R77" i="1"/>
  <c r="Q77" i="1"/>
  <c r="P77" i="1"/>
  <c r="N77" i="1"/>
  <c r="M77" i="1"/>
  <c r="O77" i="1" s="1"/>
  <c r="L77" i="1"/>
  <c r="K77" i="1"/>
  <c r="J77" i="1"/>
  <c r="I77" i="1"/>
  <c r="H77" i="1"/>
  <c r="G77" i="1"/>
  <c r="F77" i="1"/>
  <c r="E77" i="1"/>
  <c r="D77" i="1"/>
  <c r="C77" i="1"/>
  <c r="B77" i="1"/>
  <c r="A77" i="1"/>
  <c r="T76" i="1"/>
  <c r="R76" i="1"/>
  <c r="Q76" i="1"/>
  <c r="P76" i="1"/>
  <c r="N76" i="1"/>
  <c r="M76" i="1"/>
  <c r="O76" i="1" s="1"/>
  <c r="L76" i="1"/>
  <c r="K76" i="1"/>
  <c r="J76" i="1"/>
  <c r="I76" i="1"/>
  <c r="H76" i="1"/>
  <c r="G76" i="1"/>
  <c r="F76" i="1"/>
  <c r="E76" i="1"/>
  <c r="D76" i="1"/>
  <c r="C76" i="1"/>
  <c r="B76" i="1"/>
  <c r="A76" i="1"/>
  <c r="T75" i="1"/>
  <c r="R75" i="1"/>
  <c r="Q75" i="1"/>
  <c r="P75" i="1"/>
  <c r="N75" i="1"/>
  <c r="M75" i="1"/>
  <c r="O75" i="1" s="1"/>
  <c r="L75" i="1"/>
  <c r="K75" i="1"/>
  <c r="J75" i="1"/>
  <c r="I75" i="1"/>
  <c r="H75" i="1"/>
  <c r="G75" i="1"/>
  <c r="F75" i="1"/>
  <c r="E75" i="1"/>
  <c r="D75" i="1"/>
  <c r="C75" i="1"/>
  <c r="B75" i="1"/>
  <c r="A75" i="1"/>
  <c r="T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T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T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T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T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T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T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T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T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T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T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T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T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T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T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T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T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T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T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T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T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T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T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T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T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T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T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T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T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T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T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T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T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T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T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T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T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T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T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T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T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T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T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T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T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T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T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T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T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T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T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T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T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T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T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T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T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T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T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T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T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T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T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T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T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T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T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T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T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T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T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T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A2" i="1"/>
  <c r="H119" i="1" l="1"/>
  <c r="H123" i="1"/>
  <c r="H127" i="1"/>
  <c r="H131" i="1"/>
  <c r="H135" i="1"/>
  <c r="H121" i="1"/>
  <c r="H125" i="1"/>
  <c r="H129" i="1"/>
  <c r="H133" i="1"/>
  <c r="S203" i="1" l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4" i="1"/>
  <c r="S130" i="1"/>
  <c r="S126" i="1"/>
  <c r="S122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  <c r="S135" i="1"/>
  <c r="S131" i="1"/>
  <c r="S127" i="1"/>
  <c r="S123" i="1"/>
  <c r="S119" i="1"/>
  <c r="S132" i="1"/>
  <c r="S128" i="1"/>
  <c r="S124" i="1"/>
  <c r="S120" i="1"/>
  <c r="S133" i="1"/>
  <c r="S129" i="1"/>
  <c r="S125" i="1"/>
  <c r="S121" i="1"/>
</calcChain>
</file>

<file path=xl/sharedStrings.xml><?xml version="1.0" encoding="utf-8"?>
<sst xmlns="http://schemas.openxmlformats.org/spreadsheetml/2006/main" count="20" uniqueCount="20">
  <si>
    <t>Identifier</t>
  </si>
  <si>
    <t>Title</t>
  </si>
  <si>
    <t>Description</t>
  </si>
  <si>
    <t>Currency</t>
  </si>
  <si>
    <t>Amount Awarded</t>
  </si>
  <si>
    <t>Award Date</t>
  </si>
  <si>
    <t>Planned Dates:Duration (months)</t>
  </si>
  <si>
    <t>Recipient Org:Identifier</t>
  </si>
  <si>
    <t>Recipient Org:Name</t>
  </si>
  <si>
    <t>Recipient Org:Charity Number</t>
  </si>
  <si>
    <t>Recipient Org:Company Number</t>
  </si>
  <si>
    <t>Recipient Org:Postal Code</t>
  </si>
  <si>
    <t>Beneficiary Location:Name</t>
  </si>
  <si>
    <t>Beneficiary Location:Geographic Code</t>
  </si>
  <si>
    <t>Beneficiary Location:Geographic Code Type</t>
  </si>
  <si>
    <t>Funding Org:Identifier</t>
  </si>
  <si>
    <t>Funding Org:Name</t>
  </si>
  <si>
    <t>Classifications:Title</t>
  </si>
  <si>
    <t>Last modified</t>
  </si>
  <si>
    <t>Data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</si>
</sst>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yyyy\-mm\-dd\Thh:mm:ss\Z"/>
  </numFmts>
  <fonts count="5">
    <font>
      <sz val="11"/>
      <name val="Calibri"/>
    </font>
    <font>
      <sz val="11"/>
      <name val="Calibri"/>
      <family val="2"/>
      <scheme val="minor"/>
    </font>
    <font>
      <sz val="11"/>
      <color rgb="FF153634"/>
      <name val="Calibri"/>
      <family val="2"/>
      <scheme val="minor"/>
    </font>
    <font>
      <sz val="11"/>
      <color theme="1"/>
      <name val="Calibri"/>
      <family val="2"/>
    </font>
    <font>
      <sz val="11"/>
      <color rgb="FF1D1C1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Alignment="1">
      <alignment wrapText="1"/>
    </xf>
    <xf numFmtId="1" fontId="0" fillId="2" borderId="1" xfId="0" applyNumberForma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wrapText="1"/>
    </xf>
    <xf numFmtId="0" fontId="2" fillId="3" borderId="0" xfId="0" applyFont="1" applyFill="1"/>
    <xf numFmtId="0" fontId="3" fillId="3" borderId="1" xfId="0" applyFont="1" applyFill="1" applyBorder="1" applyAlignment="1">
      <alignment wrapText="1"/>
    </xf>
    <xf numFmtId="165" fontId="0" fillId="3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1" fontId="0" fillId="0" borderId="1" xfId="0" applyNumberFormat="1" applyBorder="1" applyAlignment="1">
      <alignment horizontal="left" vertical="top"/>
    </xf>
    <xf numFmtId="164" fontId="4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3" fillId="0" borderId="1" xfId="0" applyFont="1" applyBorder="1"/>
    <xf numFmtId="165" fontId="0" fillId="0" borderId="1" xfId="0" applyNumberFormat="1" applyBorder="1"/>
    <xf numFmtId="1" fontId="0" fillId="0" borderId="0" xfId="0" applyNumberFormat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3" fillId="0" borderId="0" xfId="0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UPDATED%20Ballinger%20Conversion%20Tool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ts"/>
      <sheetName val="#fixed_data"/>
      <sheetName val="360 data"/>
    </sheetNames>
    <sheetDataSet>
      <sheetData sheetId="0">
        <row r="3">
          <cell r="A3" t="str">
            <v>1906-700C-3</v>
          </cell>
          <cell r="B3" t="str">
            <v>700 Club</v>
          </cell>
          <cell r="C3">
            <v>43630</v>
          </cell>
          <cell r="D3">
            <v>3</v>
          </cell>
          <cell r="F3">
            <v>45000</v>
          </cell>
          <cell r="G3" t="str">
            <v>Darlington</v>
          </cell>
          <cell r="H3">
            <v>1056192</v>
          </cell>
          <cell r="L3" t="str">
            <v>DL1 5SZ</v>
          </cell>
          <cell r="M3" t="str">
            <v>YP</v>
          </cell>
          <cell r="U3" t="str">
            <v>Mental health worker</v>
          </cell>
        </row>
        <row r="4">
          <cell r="A4" t="str">
            <v>1909-AWO-3</v>
          </cell>
          <cell r="B4" t="str">
            <v xml:space="preserve">A Way Out </v>
          </cell>
          <cell r="C4">
            <v>43728</v>
          </cell>
          <cell r="D4">
            <v>3</v>
          </cell>
          <cell r="F4">
            <v>45000</v>
          </cell>
          <cell r="G4" t="str">
            <v>Stockton</v>
          </cell>
          <cell r="I4" t="str">
            <v>06265354</v>
          </cell>
          <cell r="L4" t="str">
            <v>TS18 1BZ</v>
          </cell>
          <cell r="M4" t="str">
            <v>YP</v>
          </cell>
          <cell r="U4" t="str">
            <v>Youth project (primary-aged children)</v>
          </cell>
        </row>
        <row r="5">
          <cell r="A5" t="str">
            <v>2002-AOD-1</v>
          </cell>
          <cell r="B5" t="str">
            <v>Action on Dementia</v>
          </cell>
          <cell r="C5">
            <v>43889</v>
          </cell>
          <cell r="D5">
            <v>1</v>
          </cell>
          <cell r="F5">
            <v>15000</v>
          </cell>
          <cell r="G5" t="str">
            <v>Sunderland</v>
          </cell>
          <cell r="H5">
            <v>1177401</v>
          </cell>
          <cell r="L5" t="str">
            <v>SR1 1LN</v>
          </cell>
          <cell r="M5" t="str">
            <v>OP</v>
          </cell>
          <cell r="U5" t="str">
            <v>Towards core costs of operation</v>
          </cell>
        </row>
        <row r="6">
          <cell r="A6" t="str">
            <v>1811-AFCIC-3</v>
          </cell>
          <cell r="B6" t="str">
            <v>Active Families NE CIC</v>
          </cell>
          <cell r="C6">
            <v>43427</v>
          </cell>
          <cell r="D6">
            <v>3</v>
          </cell>
          <cell r="F6">
            <v>25720</v>
          </cell>
          <cell r="G6" t="str">
            <v>Sunderland</v>
          </cell>
          <cell r="I6">
            <v>11025681</v>
          </cell>
          <cell r="L6" t="str">
            <v>DH3 1GL</v>
          </cell>
          <cell r="M6" t="str">
            <v>OP</v>
          </cell>
          <cell r="U6" t="str">
            <v>Older people sessions</v>
          </cell>
        </row>
        <row r="7">
          <cell r="A7" t="str">
            <v>1811-ATVCIC-1</v>
          </cell>
          <cell r="B7" t="str">
            <v>Active Tees Valley CIC</v>
          </cell>
          <cell r="C7">
            <v>43427</v>
          </cell>
          <cell r="D7">
            <v>1</v>
          </cell>
          <cell r="F7">
            <v>5000</v>
          </cell>
          <cell r="G7" t="str">
            <v>Middlesbrough</v>
          </cell>
          <cell r="I7">
            <v>10738975</v>
          </cell>
          <cell r="L7" t="str">
            <v>TS3 7RP</v>
          </cell>
          <cell r="M7" t="str">
            <v>C</v>
          </cell>
          <cell r="U7" t="str">
            <v>Capital costs.</v>
          </cell>
        </row>
        <row r="8">
          <cell r="A8" t="str">
            <v>2002-ATVCIC-1</v>
          </cell>
          <cell r="B8" t="str">
            <v>Active Tees Valley CIC</v>
          </cell>
          <cell r="C8">
            <v>43889</v>
          </cell>
          <cell r="D8">
            <v>1</v>
          </cell>
          <cell r="F8">
            <v>5000</v>
          </cell>
          <cell r="G8" t="str">
            <v>Middlesbrough</v>
          </cell>
          <cell r="I8">
            <v>10738975</v>
          </cell>
          <cell r="L8" t="str">
            <v>TS3 7RP</v>
          </cell>
          <cell r="M8" t="str">
            <v>C</v>
          </cell>
          <cell r="U8" t="str">
            <v>Capital costs.</v>
          </cell>
        </row>
        <row r="9">
          <cell r="A9" t="str">
            <v>1906-AUKNT-1</v>
          </cell>
          <cell r="B9" t="str">
            <v xml:space="preserve">Age UK North Tyneside </v>
          </cell>
          <cell r="C9">
            <v>43630</v>
          </cell>
          <cell r="D9">
            <v>1</v>
          </cell>
          <cell r="F9">
            <v>90000</v>
          </cell>
          <cell r="G9" t="str">
            <v>North Tyneside</v>
          </cell>
          <cell r="H9">
            <v>1049527</v>
          </cell>
          <cell r="L9" t="str">
            <v>NE29 6QP</v>
          </cell>
          <cell r="M9" t="str">
            <v>OP</v>
          </cell>
          <cell r="U9" t="str">
            <v>Towards core costs of operation</v>
          </cell>
        </row>
        <row r="10">
          <cell r="A10" t="str">
            <v>2002-AUKS-1</v>
          </cell>
          <cell r="B10" t="str">
            <v>Age UK Sunderland</v>
          </cell>
          <cell r="C10">
            <v>43889</v>
          </cell>
          <cell r="D10">
            <v>1</v>
          </cell>
          <cell r="F10">
            <v>2500</v>
          </cell>
          <cell r="G10" t="str">
            <v>Sunderland</v>
          </cell>
          <cell r="H10">
            <v>1086995</v>
          </cell>
          <cell r="L10" t="str">
            <v>SR2 7AQ</v>
          </cell>
          <cell r="M10" t="str">
            <v>OP</v>
          </cell>
          <cell r="U10" t="str">
            <v>Dementia garden</v>
          </cell>
        </row>
        <row r="11">
          <cell r="A11" t="str">
            <v>1809-AIMNE-3</v>
          </cell>
          <cell r="B11" t="str">
            <v>AIM North-East</v>
          </cell>
          <cell r="C11">
            <v>43364</v>
          </cell>
          <cell r="D11">
            <v>3</v>
          </cell>
          <cell r="F11">
            <v>30000</v>
          </cell>
          <cell r="G11" t="str">
            <v>Northumberland</v>
          </cell>
          <cell r="I11">
            <v>11246808</v>
          </cell>
          <cell r="L11" t="str">
            <v>NE65 9SR</v>
          </cell>
          <cell r="M11" t="str">
            <v>YP</v>
          </cell>
          <cell r="U11" t="str">
            <v>Achieve Inspire Motivate</v>
          </cell>
        </row>
        <row r="12">
          <cell r="A12" t="str">
            <v>1811-AKT-3</v>
          </cell>
          <cell r="B12" t="str">
            <v>Albert Kennedy Trust</v>
          </cell>
          <cell r="C12">
            <v>43427</v>
          </cell>
          <cell r="D12">
            <v>3</v>
          </cell>
          <cell r="F12">
            <v>30000</v>
          </cell>
          <cell r="G12" t="str">
            <v>Newcastle</v>
          </cell>
          <cell r="H12">
            <v>1093815</v>
          </cell>
          <cell r="L12" t="str">
            <v>NE4 7JN</v>
          </cell>
          <cell r="M12" t="str">
            <v>YP</v>
          </cell>
          <cell r="U12" t="str">
            <v>Senior Manager salary (Newcastle)</v>
          </cell>
        </row>
        <row r="13">
          <cell r="A13" t="str">
            <v>1811-AT-2</v>
          </cell>
          <cell r="B13" t="str">
            <v>Alphabetti Theatre</v>
          </cell>
          <cell r="C13">
            <v>43427</v>
          </cell>
          <cell r="D13">
            <v>2</v>
          </cell>
          <cell r="F13">
            <v>30000</v>
          </cell>
          <cell r="G13" t="str">
            <v>Newcastle</v>
          </cell>
          <cell r="H13">
            <v>1166449</v>
          </cell>
          <cell r="L13" t="str">
            <v>NE1 4HP</v>
          </cell>
          <cell r="M13" t="str">
            <v>YP</v>
          </cell>
          <cell r="U13" t="str">
            <v>Core costs - salary</v>
          </cell>
        </row>
        <row r="14">
          <cell r="A14" t="str">
            <v>1806-AYP-2</v>
          </cell>
          <cell r="B14" t="str">
            <v xml:space="preserve">Amble Youth Project </v>
          </cell>
          <cell r="C14">
            <v>43273</v>
          </cell>
          <cell r="D14">
            <v>2</v>
          </cell>
          <cell r="F14">
            <v>17494</v>
          </cell>
          <cell r="G14" t="str">
            <v>Northumberland</v>
          </cell>
          <cell r="H14">
            <v>1139889</v>
          </cell>
          <cell r="L14" t="str">
            <v>NE65 0DT</v>
          </cell>
          <cell r="M14" t="str">
            <v>YP</v>
          </cell>
          <cell r="U14" t="str">
            <v>After School Club</v>
          </cell>
        </row>
        <row r="15">
          <cell r="A15" t="str">
            <v>2006-AYP-1</v>
          </cell>
          <cell r="B15" t="str">
            <v xml:space="preserve">Amble Youth Project </v>
          </cell>
          <cell r="C15">
            <v>44002</v>
          </cell>
          <cell r="D15">
            <v>1</v>
          </cell>
          <cell r="F15">
            <v>8750</v>
          </cell>
          <cell r="G15" t="str">
            <v>Northumberland</v>
          </cell>
          <cell r="H15">
            <v>1139889</v>
          </cell>
          <cell r="L15" t="str">
            <v>NE65 0DT</v>
          </cell>
          <cell r="M15" t="str">
            <v>YP</v>
          </cell>
          <cell r="U15" t="str">
            <v>Unrestricted funding.</v>
          </cell>
        </row>
        <row r="16">
          <cell r="A16" t="str">
            <v>1802-AG-3</v>
          </cell>
          <cell r="B16" t="str">
            <v>Apna Ghar</v>
          </cell>
          <cell r="C16">
            <v>43154</v>
          </cell>
          <cell r="D16">
            <v>3</v>
          </cell>
          <cell r="F16">
            <v>12000</v>
          </cell>
          <cell r="G16" t="str">
            <v>South Tyneside</v>
          </cell>
          <cell r="H16">
            <v>1013583</v>
          </cell>
          <cell r="L16" t="str">
            <v>NE33 2JF</v>
          </cell>
          <cell r="M16" t="str">
            <v>C</v>
          </cell>
          <cell r="U16" t="str">
            <v>Towards core costs of operation</v>
          </cell>
        </row>
        <row r="17">
          <cell r="A17" t="str">
            <v>1809-ARPA-1</v>
          </cell>
          <cell r="B17" t="str">
            <v>Atkinson Road Primary Academy</v>
          </cell>
          <cell r="C17">
            <v>43364</v>
          </cell>
          <cell r="D17">
            <v>1</v>
          </cell>
          <cell r="F17">
            <v>34000</v>
          </cell>
          <cell r="G17" t="str">
            <v>Newcastle</v>
          </cell>
          <cell r="K17">
            <v>138212</v>
          </cell>
          <cell r="L17" t="str">
            <v>NE4 8XT</v>
          </cell>
          <cell r="M17" t="str">
            <v>YP</v>
          </cell>
          <cell r="U17" t="str">
            <v>Specialist speech &amp; language therapy</v>
          </cell>
        </row>
        <row r="18">
          <cell r="A18" t="str">
            <v>1903-BCTA-3</v>
          </cell>
          <cell r="B18" t="str">
            <v>BCT Aspire</v>
          </cell>
          <cell r="C18">
            <v>43525</v>
          </cell>
          <cell r="D18">
            <v>3</v>
          </cell>
          <cell r="F18">
            <v>55500</v>
          </cell>
          <cell r="G18" t="str">
            <v>Billingham</v>
          </cell>
          <cell r="I18" t="str">
            <v>07220923</v>
          </cell>
          <cell r="L18" t="str">
            <v>NE33 2JF</v>
          </cell>
          <cell r="M18" t="str">
            <v>C</v>
          </cell>
          <cell r="U18" t="str">
            <v>Manager</v>
          </cell>
        </row>
        <row r="19">
          <cell r="A19" t="str">
            <v>2002-BV-3</v>
          </cell>
          <cell r="B19" t="str">
            <v>Bell View</v>
          </cell>
          <cell r="C19">
            <v>43889</v>
          </cell>
          <cell r="D19">
            <v>3</v>
          </cell>
          <cell r="F19">
            <v>45000</v>
          </cell>
          <cell r="G19" t="str">
            <v>Northumberland</v>
          </cell>
          <cell r="H19">
            <v>1075896</v>
          </cell>
          <cell r="L19" t="str">
            <v>TS20 2XN</v>
          </cell>
          <cell r="M19" t="str">
            <v>OP</v>
          </cell>
          <cell r="U19" t="str">
            <v>Reaching Further</v>
          </cell>
        </row>
        <row r="20">
          <cell r="A20" t="str">
            <v>1809-BSA-1</v>
          </cell>
          <cell r="B20" t="str">
            <v>Bensham &amp; Saltwell Alive</v>
          </cell>
          <cell r="C20">
            <v>43364</v>
          </cell>
          <cell r="D20">
            <v>1</v>
          </cell>
          <cell r="F20">
            <v>7765</v>
          </cell>
          <cell r="G20" t="str">
            <v>Gateshead</v>
          </cell>
          <cell r="H20">
            <v>1157255</v>
          </cell>
          <cell r="L20" t="str">
            <v>NE8</v>
          </cell>
          <cell r="M20" t="str">
            <v>C</v>
          </cell>
          <cell r="U20" t="str">
            <v>Local community micro-grants.</v>
          </cell>
        </row>
        <row r="21">
          <cell r="A21" t="str">
            <v>2002-BSA-1</v>
          </cell>
          <cell r="B21" t="str">
            <v>Bensham &amp; Saltwell Alive</v>
          </cell>
          <cell r="C21">
            <v>43889</v>
          </cell>
          <cell r="D21">
            <v>1</v>
          </cell>
          <cell r="F21">
            <v>8500</v>
          </cell>
          <cell r="G21" t="str">
            <v>Gateshead</v>
          </cell>
          <cell r="H21">
            <v>1157255</v>
          </cell>
          <cell r="L21" t="str">
            <v>NE8</v>
          </cell>
          <cell r="M21" t="str">
            <v>C</v>
          </cell>
          <cell r="U21" t="str">
            <v>Local community micro-grants.</v>
          </cell>
        </row>
        <row r="22">
          <cell r="A22" t="str">
            <v>1802-BYP-3</v>
          </cell>
          <cell r="B22" t="str">
            <v>Berwick Youth Project</v>
          </cell>
          <cell r="C22">
            <v>43154</v>
          </cell>
          <cell r="D22">
            <v>3</v>
          </cell>
          <cell r="F22">
            <v>50000</v>
          </cell>
          <cell r="G22" t="str">
            <v>Northumberland</v>
          </cell>
          <cell r="H22">
            <v>1166598</v>
          </cell>
          <cell r="L22" t="str">
            <v>TD15 1BG</v>
          </cell>
          <cell r="M22" t="str">
            <v>YP</v>
          </cell>
          <cell r="U22" t="str">
            <v>Towards core costs of operation</v>
          </cell>
        </row>
        <row r="23">
          <cell r="A23" t="str">
            <v>1909-BLCIC-1</v>
          </cell>
          <cell r="B23" t="str">
            <v xml:space="preserve">Big League CIC (The) </v>
          </cell>
          <cell r="C23">
            <v>43728</v>
          </cell>
          <cell r="D23">
            <v>1</v>
          </cell>
          <cell r="F23">
            <v>5000</v>
          </cell>
          <cell r="G23" t="str">
            <v>Hartlepool</v>
          </cell>
          <cell r="I23" t="str">
            <v>09195783</v>
          </cell>
          <cell r="L23" t="str">
            <v>TS24 9RB</v>
          </cell>
          <cell r="M23" t="str">
            <v>C</v>
          </cell>
          <cell r="U23" t="str">
            <v>Towards core costs of operation</v>
          </cell>
        </row>
        <row r="24">
          <cell r="A24" t="str">
            <v>1811-BELP-3</v>
          </cell>
          <cell r="B24" t="str">
            <v>Billingham Environmental Link (BELP)</v>
          </cell>
          <cell r="C24">
            <v>43427</v>
          </cell>
          <cell r="D24">
            <v>3</v>
          </cell>
          <cell r="F24">
            <v>55242</v>
          </cell>
          <cell r="G24" t="str">
            <v>Stockton-on-Tees</v>
          </cell>
          <cell r="I24" t="str">
            <v>07224115</v>
          </cell>
          <cell r="L24" t="str">
            <v>TS23 1BY</v>
          </cell>
          <cell r="M24" t="str">
            <v>C</v>
          </cell>
          <cell r="U24" t="str">
            <v>Core costs - salary</v>
          </cell>
        </row>
        <row r="25">
          <cell r="A25" t="str">
            <v>1903-BHCT-1</v>
          </cell>
          <cell r="B25" t="str">
            <v>Bilton Hall Community Trust</v>
          </cell>
          <cell r="C25">
            <v>43525</v>
          </cell>
          <cell r="D25">
            <v>1</v>
          </cell>
          <cell r="F25">
            <v>15000</v>
          </cell>
          <cell r="G25" t="str">
            <v>North Tyneside</v>
          </cell>
          <cell r="H25">
            <v>1171907</v>
          </cell>
          <cell r="L25" t="str">
            <v>NE32 3RT</v>
          </cell>
          <cell r="M25" t="str">
            <v>C</v>
          </cell>
          <cell r="U25" t="str">
            <v>Capital costs.</v>
          </cell>
        </row>
        <row r="26">
          <cell r="A26" t="str">
            <v>1909-BCP-3</v>
          </cell>
          <cell r="B26" t="str">
            <v>Birtley Community Partnership</v>
          </cell>
          <cell r="C26">
            <v>43728</v>
          </cell>
          <cell r="D26">
            <v>3</v>
          </cell>
          <cell r="F26">
            <v>30000</v>
          </cell>
          <cell r="G26" t="str">
            <v>Co. Durham</v>
          </cell>
          <cell r="I26" t="str">
            <v>07031458</v>
          </cell>
          <cell r="L26" t="str">
            <v>DH3 1EN</v>
          </cell>
          <cell r="M26" t="str">
            <v>C</v>
          </cell>
          <cell r="U26" t="str">
            <v>Positive Steps - support for young &amp; older people in community</v>
          </cell>
        </row>
        <row r="27">
          <cell r="A27" t="str">
            <v>1903-BTS-3</v>
          </cell>
          <cell r="B27" t="str">
            <v>Blyth Tall Ship</v>
          </cell>
          <cell r="C27">
            <v>43525</v>
          </cell>
          <cell r="D27">
            <v>3</v>
          </cell>
          <cell r="F27">
            <v>45000</v>
          </cell>
          <cell r="G27" t="str">
            <v>Northumberland</v>
          </cell>
          <cell r="H27">
            <v>1138239</v>
          </cell>
          <cell r="L27" t="str">
            <v>NE24 3PA</v>
          </cell>
          <cell r="M27" t="str">
            <v>YP</v>
          </cell>
          <cell r="U27" t="str">
            <v>Celebrating Blyth's Discovery of Antartica</v>
          </cell>
        </row>
        <row r="28">
          <cell r="A28" t="str">
            <v>1903-BCYC-3</v>
          </cell>
          <cell r="B28" t="str">
            <v>Brandon &amp; Carrside Youth &amp; Community</v>
          </cell>
          <cell r="C28">
            <v>43525</v>
          </cell>
          <cell r="D28">
            <v>3</v>
          </cell>
          <cell r="F28">
            <v>30000</v>
          </cell>
          <cell r="G28" t="str">
            <v>Co. Durham</v>
          </cell>
          <cell r="H28">
            <v>506305</v>
          </cell>
          <cell r="L28" t="str">
            <v>D16 7XX</v>
          </cell>
          <cell r="M28" t="str">
            <v>YP</v>
          </cell>
          <cell r="U28" t="str">
            <v>Education, Excellence &amp; Excitement</v>
          </cell>
        </row>
        <row r="29">
          <cell r="A29" t="str">
            <v>1811-BHCE-3</v>
          </cell>
          <cell r="B29" t="str">
            <v>Breckon Hill Community Enterprise</v>
          </cell>
          <cell r="C29">
            <v>43427</v>
          </cell>
          <cell r="D29">
            <v>3</v>
          </cell>
          <cell r="F29">
            <v>45000</v>
          </cell>
          <cell r="G29" t="str">
            <v>Middlesbrough</v>
          </cell>
          <cell r="H29">
            <v>1125513</v>
          </cell>
          <cell r="L29" t="str">
            <v>TS4 2DS</v>
          </cell>
          <cell r="M29" t="str">
            <v>C</v>
          </cell>
          <cell r="U29" t="str">
            <v>Uncovering Resilience</v>
          </cell>
        </row>
        <row r="30">
          <cell r="A30" t="str">
            <v>1806-BFNE-3</v>
          </cell>
          <cell r="B30" t="str">
            <v>Bright Futures NE</v>
          </cell>
          <cell r="C30">
            <v>43273</v>
          </cell>
          <cell r="D30">
            <v>3</v>
          </cell>
          <cell r="F30">
            <v>44800</v>
          </cell>
          <cell r="G30" t="str">
            <v>South Tyneside</v>
          </cell>
          <cell r="H30">
            <v>1157578</v>
          </cell>
          <cell r="L30" t="str">
            <v>NE33 5HP</v>
          </cell>
          <cell r="M30" t="str">
            <v>YP</v>
          </cell>
          <cell r="U30" t="str">
            <v>Core costs - salary</v>
          </cell>
        </row>
        <row r="31">
          <cell r="A31" t="str">
            <v>2101-BHC-1</v>
          </cell>
          <cell r="B31" t="str">
            <v>Butterwick Hospice Care (C19)</v>
          </cell>
          <cell r="C31">
            <v>44210</v>
          </cell>
          <cell r="D31">
            <v>1</v>
          </cell>
          <cell r="F31">
            <v>1000</v>
          </cell>
          <cell r="G31" t="str">
            <v>Stockton-on-Tees</v>
          </cell>
          <cell r="H31">
            <v>1044816</v>
          </cell>
          <cell r="L31" t="str">
            <v>TS19 8XN</v>
          </cell>
          <cell r="M31" t="str">
            <v>OP</v>
          </cell>
          <cell r="U31" t="str">
            <v>Purchase of 2 respirator hoods</v>
          </cell>
        </row>
        <row r="32">
          <cell r="A32" t="str">
            <v>1802-CFKC-1</v>
          </cell>
          <cell r="B32" t="str">
            <v>Cash for Kids Charities (Metro Radio)</v>
          </cell>
          <cell r="C32">
            <v>43154</v>
          </cell>
          <cell r="D32">
            <v>1</v>
          </cell>
          <cell r="F32">
            <v>7500</v>
          </cell>
          <cell r="G32" t="str">
            <v>Newcastle</v>
          </cell>
          <cell r="H32">
            <v>1122062</v>
          </cell>
          <cell r="L32" t="str">
            <v>NE1 6BL</v>
          </cell>
          <cell r="M32" t="str">
            <v>YP</v>
          </cell>
          <cell r="U32" t="str">
            <v>North East Sports Challenge</v>
          </cell>
        </row>
        <row r="33">
          <cell r="A33" t="str">
            <v>1912-CFNE-1</v>
          </cell>
          <cell r="B33" t="str">
            <v>Changing Futures North-East</v>
          </cell>
          <cell r="C33">
            <v>43805</v>
          </cell>
          <cell r="D33">
            <v>1</v>
          </cell>
          <cell r="F33">
            <v>15000</v>
          </cell>
          <cell r="G33" t="str">
            <v>Hartlepool</v>
          </cell>
          <cell r="I33" t="str">
            <v>04009541</v>
          </cell>
          <cell r="L33" t="str">
            <v>TS24 0JR</v>
          </cell>
          <cell r="M33" t="str">
            <v>YP</v>
          </cell>
          <cell r="U33" t="str">
            <v>Towards core costs of operation</v>
          </cell>
        </row>
        <row r="34">
          <cell r="A34" t="str">
            <v>2012-CFNE-1</v>
          </cell>
          <cell r="B34" t="str">
            <v>Changing Futures North-East</v>
          </cell>
          <cell r="C34">
            <v>44169</v>
          </cell>
          <cell r="D34">
            <v>1</v>
          </cell>
          <cell r="F34">
            <v>15000</v>
          </cell>
          <cell r="G34" t="str">
            <v>Hartlepool</v>
          </cell>
          <cell r="I34" t="str">
            <v>04009541</v>
          </cell>
          <cell r="L34" t="str">
            <v>TS24 0JR</v>
          </cell>
          <cell r="M34" t="str">
            <v>YP</v>
          </cell>
          <cell r="U34" t="str">
            <v>Towards core costs of operation</v>
          </cell>
        </row>
        <row r="35">
          <cell r="A35" t="str">
            <v>1903-CS-3</v>
          </cell>
          <cell r="B35" t="str">
            <v>Children's Society (The)</v>
          </cell>
          <cell r="C35">
            <v>43525</v>
          </cell>
          <cell r="D35">
            <v>3</v>
          </cell>
          <cell r="F35">
            <v>57701</v>
          </cell>
          <cell r="G35" t="str">
            <v>Newcastle</v>
          </cell>
          <cell r="H35">
            <v>221124</v>
          </cell>
          <cell r="L35" t="str">
            <v>NE1 7DQ</v>
          </cell>
          <cell r="M35" t="str">
            <v>YP</v>
          </cell>
          <cell r="U35" t="str">
            <v>Different Class</v>
          </cell>
        </row>
        <row r="36">
          <cell r="A36" t="str">
            <v>1906-CCA-1</v>
          </cell>
          <cell r="B36" t="str">
            <v>Chopwell Community Association</v>
          </cell>
          <cell r="C36">
            <v>43630</v>
          </cell>
          <cell r="D36">
            <v>1</v>
          </cell>
          <cell r="F36">
            <v>3000</v>
          </cell>
          <cell r="G36" t="str">
            <v>Gateshead</v>
          </cell>
          <cell r="H36">
            <v>1108466</v>
          </cell>
          <cell r="L36" t="str">
            <v>NE17 7HS</v>
          </cell>
          <cell r="M36" t="str">
            <v>C</v>
          </cell>
          <cell r="U36" t="str">
            <v>Chopwell Advice Service</v>
          </cell>
        </row>
        <row r="37">
          <cell r="A37" t="str">
            <v>1912-CCA-1</v>
          </cell>
          <cell r="B37" t="str">
            <v>Chopwell Community Association</v>
          </cell>
          <cell r="C37">
            <v>43805</v>
          </cell>
          <cell r="D37">
            <v>1</v>
          </cell>
          <cell r="F37">
            <v>7250</v>
          </cell>
          <cell r="G37" t="str">
            <v>Gateshead</v>
          </cell>
          <cell r="H37">
            <v>1108466</v>
          </cell>
          <cell r="L37" t="str">
            <v>NE17 7HS</v>
          </cell>
          <cell r="M37" t="str">
            <v>C</v>
          </cell>
          <cell r="U37" t="str">
            <v>Local community micro-grants.</v>
          </cell>
        </row>
        <row r="38">
          <cell r="A38" t="str">
            <v>1811-CTST-3</v>
          </cell>
          <cell r="B38" t="str">
            <v>Churches Together South Tyneside</v>
          </cell>
          <cell r="C38">
            <v>43427</v>
          </cell>
          <cell r="D38">
            <v>3</v>
          </cell>
          <cell r="F38">
            <v>26169</v>
          </cell>
          <cell r="G38" t="str">
            <v>South Tyneside</v>
          </cell>
          <cell r="H38">
            <v>1153612</v>
          </cell>
          <cell r="L38" t="str">
            <v>SR6 7LL</v>
          </cell>
          <cell r="M38" t="str">
            <v>OP</v>
          </cell>
          <cell r="U38" t="str">
            <v>Happy at Home</v>
          </cell>
        </row>
        <row r="39">
          <cell r="A39" t="str">
            <v>1903-COD-2</v>
          </cell>
          <cell r="B39" t="str">
            <v>City of Dreams (cheques to Northern Stage)</v>
          </cell>
          <cell r="C39">
            <v>43525</v>
          </cell>
          <cell r="D39">
            <v>2</v>
          </cell>
          <cell r="F39">
            <v>26000</v>
          </cell>
          <cell r="G39" t="str">
            <v>Newcastle</v>
          </cell>
          <cell r="H39">
            <v>700055</v>
          </cell>
          <cell r="L39" t="str">
            <v>NE1 7RH</v>
          </cell>
          <cell r="M39" t="str">
            <v>YP</v>
          </cell>
          <cell r="U39" t="str">
            <v>Core costs - salary</v>
          </cell>
        </row>
        <row r="40">
          <cell r="A40" t="str">
            <v>1811-CH-1</v>
          </cell>
          <cell r="B40" t="str">
            <v>Coatham House</v>
          </cell>
          <cell r="C40">
            <v>43427</v>
          </cell>
          <cell r="D40">
            <v>1</v>
          </cell>
          <cell r="F40">
            <v>20000</v>
          </cell>
          <cell r="G40" t="str">
            <v>Redcar &amp; Cleveland</v>
          </cell>
          <cell r="H40">
            <v>1026620</v>
          </cell>
          <cell r="L40" t="str">
            <v>TS10 3BY</v>
          </cell>
          <cell r="M40" t="str">
            <v>YP</v>
          </cell>
          <cell r="U40" t="str">
            <v>Core costs - salary</v>
          </cell>
        </row>
        <row r="41">
          <cell r="A41" t="str">
            <v>2002-CH-1</v>
          </cell>
          <cell r="B41" t="str">
            <v>Coatham House</v>
          </cell>
          <cell r="C41">
            <v>43889</v>
          </cell>
          <cell r="D41">
            <v>1</v>
          </cell>
          <cell r="F41">
            <v>20000</v>
          </cell>
          <cell r="G41" t="str">
            <v>Redcar &amp; Cleveland</v>
          </cell>
          <cell r="H41">
            <v>1026620</v>
          </cell>
          <cell r="L41" t="str">
            <v>TS10 3BY</v>
          </cell>
          <cell r="M41" t="str">
            <v>YP</v>
          </cell>
          <cell r="U41" t="str">
            <v>Towards core costs of operation</v>
          </cell>
        </row>
        <row r="42">
          <cell r="A42" t="str">
            <v>2002-CP-3</v>
          </cell>
          <cell r="B42" t="str">
            <v>Comfrey Project (The)</v>
          </cell>
          <cell r="C42">
            <v>43889</v>
          </cell>
          <cell r="D42">
            <v>3</v>
          </cell>
          <cell r="F42">
            <v>10500</v>
          </cell>
          <cell r="G42" t="str">
            <v>Gateshead</v>
          </cell>
          <cell r="H42">
            <v>1175224</v>
          </cell>
          <cell r="L42" t="str">
            <v>NE8 1QB</v>
          </cell>
          <cell r="M42" t="str">
            <v>C</v>
          </cell>
          <cell r="U42" t="str">
            <v>Community gardening</v>
          </cell>
        </row>
        <row r="43">
          <cell r="A43" t="str">
            <v>1806-CC-2</v>
          </cell>
          <cell r="B43" t="str">
            <v xml:space="preserve">Community Campus 87 Ltd </v>
          </cell>
          <cell r="C43">
            <v>43273</v>
          </cell>
          <cell r="D43">
            <v>2</v>
          </cell>
          <cell r="F43">
            <v>40000</v>
          </cell>
          <cell r="G43" t="str">
            <v>Stockton</v>
          </cell>
          <cell r="I43" t="str">
            <v>04552459</v>
          </cell>
          <cell r="L43" t="str">
            <v>TS18 1UU</v>
          </cell>
          <cell r="M43" t="str">
            <v>YP</v>
          </cell>
          <cell r="U43" t="str">
            <v>Towards core costs of operation</v>
          </cell>
        </row>
        <row r="44">
          <cell r="A44" t="str">
            <v>2006-CC-1</v>
          </cell>
          <cell r="B44" t="str">
            <v xml:space="preserve">Community Campus 87 Ltd </v>
          </cell>
          <cell r="C44">
            <v>44002</v>
          </cell>
          <cell r="D44">
            <v>1</v>
          </cell>
          <cell r="F44">
            <v>20000</v>
          </cell>
          <cell r="G44" t="str">
            <v>Stockton</v>
          </cell>
          <cell r="I44" t="str">
            <v>04552459</v>
          </cell>
          <cell r="L44" t="str">
            <v>TS18 1UU</v>
          </cell>
          <cell r="M44" t="str">
            <v>YP</v>
          </cell>
          <cell r="U44" t="str">
            <v>Towards core costs of operation</v>
          </cell>
        </row>
        <row r="45">
          <cell r="A45" t="str">
            <v>2002-CCC-3</v>
          </cell>
          <cell r="B45" t="str">
            <v>Community Counselling Co-operative (Plus Group)</v>
          </cell>
          <cell r="C45">
            <v>43889</v>
          </cell>
          <cell r="D45">
            <v>3</v>
          </cell>
          <cell r="F45">
            <v>21720</v>
          </cell>
          <cell r="G45" t="str">
            <v>Gateshead</v>
          </cell>
          <cell r="I45" t="str">
            <v>08001581</v>
          </cell>
          <cell r="L45" t="str">
            <v>NE1 6QE</v>
          </cell>
          <cell r="M45" t="str">
            <v>YP</v>
          </cell>
          <cell r="U45" t="str">
            <v>Youth support group for LGBT+ people</v>
          </cell>
        </row>
        <row r="46">
          <cell r="A46" t="str">
            <v>1802-CVYP-2</v>
          </cell>
          <cell r="B46" t="str">
            <v xml:space="preserve">Cramlington Voluntary Youth Project </v>
          </cell>
          <cell r="C46">
            <v>43154</v>
          </cell>
          <cell r="D46">
            <v>2</v>
          </cell>
          <cell r="F46">
            <v>24000</v>
          </cell>
          <cell r="G46" t="str">
            <v>Northumberland</v>
          </cell>
          <cell r="I46" t="str">
            <v>06623934</v>
          </cell>
          <cell r="L46" t="str">
            <v>NE23 1DN</v>
          </cell>
          <cell r="M46" t="str">
            <v>YP</v>
          </cell>
          <cell r="U46" t="str">
            <v>Towards core costs of operation</v>
          </cell>
        </row>
        <row r="47">
          <cell r="A47" t="str">
            <v>1912-CVYP-3</v>
          </cell>
          <cell r="B47" t="str">
            <v xml:space="preserve">Cramlington Voluntary Youth Project </v>
          </cell>
          <cell r="C47">
            <v>43805</v>
          </cell>
          <cell r="D47">
            <v>3</v>
          </cell>
          <cell r="F47">
            <v>60000</v>
          </cell>
          <cell r="G47" t="str">
            <v>Northumberland</v>
          </cell>
          <cell r="I47" t="str">
            <v>06623934</v>
          </cell>
          <cell r="L47" t="str">
            <v>NE23 1DN</v>
          </cell>
          <cell r="M47" t="str">
            <v>YP</v>
          </cell>
          <cell r="U47" t="str">
            <v>Unrestricted funding.</v>
          </cell>
        </row>
        <row r="48">
          <cell r="A48" t="str">
            <v>1802-CB-1</v>
          </cell>
          <cell r="B48" t="str">
            <v>Cruse Bereavement</v>
          </cell>
          <cell r="C48">
            <v>43154</v>
          </cell>
          <cell r="D48">
            <v>1</v>
          </cell>
          <cell r="F48">
            <v>8000</v>
          </cell>
          <cell r="G48" t="str">
            <v>Newcastle</v>
          </cell>
          <cell r="I48" t="str">
            <v>00638709</v>
          </cell>
          <cell r="L48" t="str">
            <v>NE6 5QN</v>
          </cell>
          <cell r="M48" t="str">
            <v>YP</v>
          </cell>
          <cell r="U48" t="str">
            <v>Bereavement support for young people</v>
          </cell>
        </row>
        <row r="49">
          <cell r="A49" t="str">
            <v>1903-D2-1</v>
          </cell>
          <cell r="B49" t="str">
            <v xml:space="preserve"> D2 Youth Zone (see NYP)</v>
          </cell>
          <cell r="C49">
            <v>43525</v>
          </cell>
          <cell r="D49">
            <v>1</v>
          </cell>
          <cell r="F49">
            <v>12500</v>
          </cell>
          <cell r="G49" t="str">
            <v>Newcastle</v>
          </cell>
          <cell r="I49" t="str">
            <v>03085536</v>
          </cell>
          <cell r="L49" t="str">
            <v>NE5 4JD</v>
          </cell>
          <cell r="M49" t="str">
            <v>YP</v>
          </cell>
          <cell r="U49" t="str">
            <v>Towards core costs of operation</v>
          </cell>
        </row>
        <row r="50">
          <cell r="A50" t="str">
            <v>1912-D2-NYP-3</v>
          </cell>
          <cell r="B50" t="str">
            <v xml:space="preserve">D2 Youth Zone Ltd (as part of NYP)  </v>
          </cell>
          <cell r="C50">
            <v>43805</v>
          </cell>
          <cell r="D50">
            <v>3</v>
          </cell>
          <cell r="F50">
            <v>46006</v>
          </cell>
          <cell r="G50" t="str">
            <v>Newcastle</v>
          </cell>
          <cell r="I50" t="str">
            <v>03085535</v>
          </cell>
          <cell r="L50" t="str">
            <v>NE5 4JD</v>
          </cell>
          <cell r="M50" t="str">
            <v>YP</v>
          </cell>
          <cell r="U50" t="str">
            <v>Neighbourhood Youth Project</v>
          </cell>
        </row>
        <row r="51">
          <cell r="A51" t="str">
            <v>1809-DM-3</v>
          </cell>
          <cell r="B51" t="str">
            <v xml:space="preserve">Dementia Matters </v>
          </cell>
          <cell r="C51">
            <v>43364</v>
          </cell>
          <cell r="D51">
            <v>3</v>
          </cell>
          <cell r="F51">
            <v>192000</v>
          </cell>
          <cell r="G51" t="str">
            <v>Newcastle</v>
          </cell>
          <cell r="I51" t="str">
            <v>02980817</v>
          </cell>
          <cell r="L51" t="str">
            <v>NE13 7DS</v>
          </cell>
          <cell r="M51" t="str">
            <v>OP</v>
          </cell>
          <cell r="U51" t="str">
            <v>Dementia Advice Centre</v>
          </cell>
        </row>
        <row r="52">
          <cell r="A52" t="str">
            <v>1903-DM-3</v>
          </cell>
          <cell r="B52" t="str">
            <v xml:space="preserve">Dementia Matters </v>
          </cell>
          <cell r="C52">
            <v>43525</v>
          </cell>
          <cell r="D52">
            <v>3</v>
          </cell>
          <cell r="F52">
            <v>120000</v>
          </cell>
          <cell r="G52" t="str">
            <v>Newcastle</v>
          </cell>
          <cell r="I52" t="str">
            <v>02980817</v>
          </cell>
          <cell r="L52" t="str">
            <v>NE13 7DS</v>
          </cell>
          <cell r="M52" t="str">
            <v>OP</v>
          </cell>
          <cell r="U52" t="str">
            <v>Unrestricted funding.</v>
          </cell>
        </row>
        <row r="53">
          <cell r="A53" t="str">
            <v>1903-DYCP-3</v>
          </cell>
          <cell r="B53" t="str">
            <v>Denton Youth &amp; Community Project</v>
          </cell>
          <cell r="C53">
            <v>43525</v>
          </cell>
          <cell r="D53">
            <v>3</v>
          </cell>
          <cell r="F53">
            <v>45000</v>
          </cell>
          <cell r="G53" t="str">
            <v>Newcastle</v>
          </cell>
          <cell r="H53">
            <v>1150041</v>
          </cell>
          <cell r="L53" t="str">
            <v>NE5 1DN</v>
          </cell>
          <cell r="M53" t="str">
            <v>YP</v>
          </cell>
          <cell r="U53" t="str">
            <v>Towards core costs of operation</v>
          </cell>
        </row>
        <row r="54">
          <cell r="A54" t="str">
            <v>1912-DVCIC-1</v>
          </cell>
          <cell r="B54" t="str">
            <v>Digital Voice for Communities CIC</v>
          </cell>
          <cell r="C54">
            <v>43805</v>
          </cell>
          <cell r="D54">
            <v>1</v>
          </cell>
          <cell r="F54">
            <v>1200</v>
          </cell>
          <cell r="G54" t="str">
            <v>Newcastle</v>
          </cell>
          <cell r="I54" t="str">
            <v>06391034</v>
          </cell>
          <cell r="L54" t="str">
            <v>NE17 7HS</v>
          </cell>
          <cell r="M54" t="str">
            <v>C</v>
          </cell>
          <cell r="U54" t="str">
            <v>Towards core costs of operation</v>
          </cell>
        </row>
        <row r="55">
          <cell r="A55" t="str">
            <v>1806-DCSRG-1</v>
          </cell>
          <cell r="B55" t="str">
            <v>Dormanstown Community Sports &amp; Recreation Group</v>
          </cell>
          <cell r="C55">
            <v>43273</v>
          </cell>
          <cell r="D55">
            <v>1</v>
          </cell>
          <cell r="F55">
            <v>10000</v>
          </cell>
          <cell r="G55" t="str">
            <v>Redcar &amp; Cleveland</v>
          </cell>
          <cell r="H55">
            <v>1162381</v>
          </cell>
          <cell r="L55" t="str">
            <v>TS11 7NB</v>
          </cell>
          <cell r="M55" t="str">
            <v>C</v>
          </cell>
          <cell r="U55" t="str">
            <v>Upgrading community centre facilities</v>
          </cell>
        </row>
        <row r="56">
          <cell r="A56" t="str">
            <v>1909-DAY-3</v>
          </cell>
          <cell r="B56" t="str">
            <v>Durham Area Youth</v>
          </cell>
          <cell r="C56">
            <v>43728</v>
          </cell>
          <cell r="D56">
            <v>3</v>
          </cell>
          <cell r="F56">
            <v>27240</v>
          </cell>
          <cell r="G56" t="str">
            <v>Co. Durham</v>
          </cell>
          <cell r="H56">
            <v>1174888</v>
          </cell>
          <cell r="L56" t="str">
            <v>DH6 1AH</v>
          </cell>
          <cell r="M56" t="str">
            <v>YP</v>
          </cell>
          <cell r="U56" t="str">
            <v>West Rainton Traveller Education Programme</v>
          </cell>
        </row>
        <row r="57">
          <cell r="A57" t="str">
            <v>2009-DWACIC-1</v>
          </cell>
          <cell r="B57" t="str">
            <v>Dry Water Arts CIC</v>
          </cell>
          <cell r="C57">
            <v>44092</v>
          </cell>
          <cell r="D57">
            <v>1</v>
          </cell>
          <cell r="F57">
            <v>16000</v>
          </cell>
          <cell r="G57" t="str">
            <v>Northumberland</v>
          </cell>
          <cell r="I57" t="str">
            <v>09530690</v>
          </cell>
          <cell r="L57" t="str">
            <v>NE65 0FG</v>
          </cell>
          <cell r="M57" t="str">
            <v>C</v>
          </cell>
          <cell r="U57" t="str">
            <v>Refurbishment of arts centre building</v>
          </cell>
        </row>
        <row r="58">
          <cell r="A58" t="str">
            <v>1806-ESWC-1</v>
          </cell>
          <cell r="B58" t="str">
            <v xml:space="preserve">Easington Social Welfare Centre </v>
          </cell>
          <cell r="C58">
            <v>43273</v>
          </cell>
          <cell r="D58">
            <v>1</v>
          </cell>
          <cell r="F58">
            <v>2500</v>
          </cell>
          <cell r="G58" t="str">
            <v>Co. Durham</v>
          </cell>
          <cell r="H58">
            <v>520774</v>
          </cell>
          <cell r="L58" t="str">
            <v>SR8 3PL</v>
          </cell>
          <cell r="M58" t="str">
            <v>C</v>
          </cell>
          <cell r="U58" t="str">
            <v>Local community micro-grants.</v>
          </cell>
        </row>
        <row r="59">
          <cell r="A59" t="str">
            <v>2006-ESWC-1</v>
          </cell>
          <cell r="B59" t="str">
            <v xml:space="preserve">Easington Social Welfare Centre </v>
          </cell>
          <cell r="C59">
            <v>44002</v>
          </cell>
          <cell r="D59">
            <v>1</v>
          </cell>
          <cell r="F59">
            <v>7500</v>
          </cell>
          <cell r="G59" t="str">
            <v>Co. Durham</v>
          </cell>
          <cell r="H59">
            <v>520774</v>
          </cell>
          <cell r="L59" t="str">
            <v>SR8 3PL</v>
          </cell>
          <cell r="M59" t="str">
            <v>C</v>
          </cell>
          <cell r="U59" t="str">
            <v>Unrestricted funding.</v>
          </cell>
        </row>
        <row r="60">
          <cell r="A60" t="str">
            <v>1903-ERT-3</v>
          </cell>
          <cell r="B60" t="str">
            <v>Eastern Ravens Trust</v>
          </cell>
          <cell r="C60">
            <v>43525</v>
          </cell>
          <cell r="D60">
            <v>3</v>
          </cell>
          <cell r="F60">
            <v>48000</v>
          </cell>
          <cell r="G60" t="str">
            <v>Stockton</v>
          </cell>
          <cell r="H60">
            <v>519907</v>
          </cell>
          <cell r="L60" t="str">
            <v>TS20 2AY</v>
          </cell>
          <cell r="M60" t="str">
            <v>C</v>
          </cell>
          <cell r="U60" t="str">
            <v>Central to Success</v>
          </cell>
        </row>
        <row r="61">
          <cell r="A61" t="str">
            <v>1809-EH-3</v>
          </cell>
          <cell r="B61" t="str">
            <v>Edbert's House</v>
          </cell>
          <cell r="C61">
            <v>43364</v>
          </cell>
          <cell r="D61">
            <v>3</v>
          </cell>
          <cell r="F61">
            <v>45000</v>
          </cell>
          <cell r="G61" t="str">
            <v>Gateshead</v>
          </cell>
          <cell r="H61">
            <v>1127388</v>
          </cell>
          <cell r="L61" t="str">
            <v>NE10 9AE</v>
          </cell>
          <cell r="M61" t="str">
            <v>OP</v>
          </cell>
          <cell r="U61" t="str">
            <v>Unrestricted funding.</v>
          </cell>
        </row>
        <row r="62">
          <cell r="A62" t="str">
            <v>1809-EDET-3</v>
          </cell>
          <cell r="B62" t="str">
            <v>Employability Trust (The East Durham)</v>
          </cell>
          <cell r="C62">
            <v>43364</v>
          </cell>
          <cell r="D62">
            <v>3</v>
          </cell>
          <cell r="F62">
            <v>45000</v>
          </cell>
          <cell r="G62" t="str">
            <v>Co. Durham</v>
          </cell>
          <cell r="I62" t="str">
            <v>07746913</v>
          </cell>
          <cell r="L62" t="str">
            <v>SR8 2HU</v>
          </cell>
          <cell r="M62" t="str">
            <v>YP</v>
          </cell>
          <cell r="U62" t="str">
            <v>Salary of Operations Manager</v>
          </cell>
        </row>
        <row r="63">
          <cell r="A63" t="str">
            <v>1802-ETCIC-2</v>
          </cell>
          <cell r="B63" t="str">
            <v xml:space="preserve">Epic Teesside CIC </v>
          </cell>
          <cell r="C63">
            <v>43154</v>
          </cell>
          <cell r="D63">
            <v>2</v>
          </cell>
          <cell r="F63">
            <v>16000</v>
          </cell>
          <cell r="G63" t="str">
            <v>Co. Durham</v>
          </cell>
          <cell r="I63" t="str">
            <v>10354312</v>
          </cell>
          <cell r="L63" t="str">
            <v>TS23 2PD</v>
          </cell>
          <cell r="M63" t="str">
            <v>YP</v>
          </cell>
          <cell r="U63" t="str">
            <v>Primrose Hill Community Partnership</v>
          </cell>
        </row>
        <row r="64">
          <cell r="A64" t="str">
            <v>1909-ETCIC-3</v>
          </cell>
          <cell r="B64" t="str">
            <v xml:space="preserve">Epic Teesside CIC </v>
          </cell>
          <cell r="C64">
            <v>43728</v>
          </cell>
          <cell r="D64">
            <v>3</v>
          </cell>
          <cell r="F64">
            <v>38000</v>
          </cell>
          <cell r="G64" t="str">
            <v>Co. Durham</v>
          </cell>
          <cell r="I64" t="str">
            <v>10354312</v>
          </cell>
          <cell r="L64" t="str">
            <v>TS23 2PD</v>
          </cell>
          <cell r="M64" t="str">
            <v>YP</v>
          </cell>
          <cell r="U64" t="str">
            <v>Costs of running Primrose Hill community centre</v>
          </cell>
        </row>
        <row r="65">
          <cell r="A65" t="str">
            <v>1806-FSD-3</v>
          </cell>
          <cell r="B65" t="str">
            <v>First Stop Darlington</v>
          </cell>
          <cell r="C65">
            <v>43273</v>
          </cell>
          <cell r="D65">
            <v>3</v>
          </cell>
          <cell r="F65">
            <v>60000</v>
          </cell>
          <cell r="G65" t="str">
            <v>Darlington</v>
          </cell>
          <cell r="I65" t="str">
            <v>03647391</v>
          </cell>
          <cell r="L65" t="str">
            <v>DL1 5RH</v>
          </cell>
          <cell r="M65" t="str">
            <v>C</v>
          </cell>
          <cell r="U65" t="str">
            <v>Supporting disadvantaged people in local community</v>
          </cell>
        </row>
        <row r="66">
          <cell r="A66" t="str">
            <v>1809-FFCIC-1</v>
          </cell>
          <cell r="B66" t="str">
            <v>Foundation Futures CIC</v>
          </cell>
          <cell r="C66">
            <v>43364</v>
          </cell>
          <cell r="D66">
            <v>1</v>
          </cell>
          <cell r="F66">
            <v>4430</v>
          </cell>
          <cell r="G66" t="str">
            <v>Newcastle</v>
          </cell>
          <cell r="I66" t="str">
            <v>08859480</v>
          </cell>
          <cell r="L66" t="str">
            <v>NE6 3SW</v>
          </cell>
          <cell r="M66" t="str">
            <v>OP</v>
          </cell>
          <cell r="U66" t="str">
            <v>"Friday Kitchen" project for older people in local community</v>
          </cell>
        </row>
        <row r="67">
          <cell r="A67" t="str">
            <v>1906-FTW-3</v>
          </cell>
          <cell r="B67" t="str">
            <v xml:space="preserve">Free the Way </v>
          </cell>
          <cell r="C67">
            <v>43630</v>
          </cell>
          <cell r="D67">
            <v>3</v>
          </cell>
          <cell r="F67">
            <v>16932</v>
          </cell>
          <cell r="G67" t="str">
            <v>Co. Durham</v>
          </cell>
          <cell r="H67">
            <v>1107435</v>
          </cell>
          <cell r="L67" t="str">
            <v>SR7 7HQ</v>
          </cell>
          <cell r="M67" t="str">
            <v>C</v>
          </cell>
          <cell r="U67" t="str">
            <v>Towards core costs of operation</v>
          </cell>
        </row>
        <row r="68">
          <cell r="A68" t="str">
            <v>1912-FOEP-3</v>
          </cell>
          <cell r="B68" t="str">
            <v xml:space="preserve">Friends of Eastwoods Park </v>
          </cell>
          <cell r="C68">
            <v>43805</v>
          </cell>
          <cell r="D68">
            <v>3</v>
          </cell>
          <cell r="F68">
            <v>45000</v>
          </cell>
          <cell r="G68" t="str">
            <v>Northumberland</v>
          </cell>
          <cell r="H68">
            <v>1181168</v>
          </cell>
          <cell r="L68" t="str">
            <v>NE42 5DT</v>
          </cell>
          <cell r="M68" t="str">
            <v>C</v>
          </cell>
          <cell r="U68" t="str">
            <v>Core costs - salary</v>
          </cell>
        </row>
        <row r="69">
          <cell r="A69" t="str">
            <v>1809-FOFCL-3</v>
          </cell>
          <cell r="B69" t="str">
            <v>Friends of Fawdon Community Library</v>
          </cell>
          <cell r="C69">
            <v>43364</v>
          </cell>
          <cell r="D69">
            <v>3</v>
          </cell>
          <cell r="F69">
            <v>15000</v>
          </cell>
          <cell r="G69" t="str">
            <v>Newcastle</v>
          </cell>
          <cell r="L69" t="str">
            <v>NE3 2AY</v>
          </cell>
          <cell r="M69" t="str">
            <v>C</v>
          </cell>
          <cell r="U69" t="str">
            <v>Local community library</v>
          </cell>
        </row>
        <row r="70">
          <cell r="A70" t="str">
            <v>1912-FROG-1</v>
          </cell>
          <cell r="B70" t="str">
            <v>Future Regeneration of Grangetown (FROG)</v>
          </cell>
          <cell r="C70">
            <v>43805</v>
          </cell>
          <cell r="D70">
            <v>1</v>
          </cell>
          <cell r="F70">
            <v>12500</v>
          </cell>
          <cell r="G70" t="str">
            <v>Redcar &amp; Cleveland</v>
          </cell>
          <cell r="H70">
            <v>1084817</v>
          </cell>
          <cell r="L70" t="str">
            <v>TS67PY</v>
          </cell>
          <cell r="M70" t="str">
            <v>C</v>
          </cell>
          <cell r="U70" t="str">
            <v>Improvements to function hall</v>
          </cell>
        </row>
        <row r="71">
          <cell r="A71" t="str">
            <v>1909-GOPA-3</v>
          </cell>
          <cell r="B71" t="str">
            <v xml:space="preserve">Gateshead Older People's Assembly </v>
          </cell>
          <cell r="C71">
            <v>43728</v>
          </cell>
          <cell r="D71">
            <v>3</v>
          </cell>
          <cell r="F71">
            <v>45000</v>
          </cell>
          <cell r="G71" t="str">
            <v>Gateshead</v>
          </cell>
          <cell r="H71">
            <v>1155832</v>
          </cell>
          <cell r="L71" t="str">
            <v>NE8 3UB</v>
          </cell>
          <cell r="M71" t="str">
            <v>OP</v>
          </cell>
          <cell r="U71" t="str">
            <v>Well-being activities to help older people remain physically &amp; mentally active</v>
          </cell>
        </row>
        <row r="72">
          <cell r="A72" t="str">
            <v>1912-GP-3</v>
          </cell>
          <cell r="B72" t="str">
            <v>Grandparents Plus</v>
          </cell>
          <cell r="C72">
            <v>43805</v>
          </cell>
          <cell r="D72">
            <v>3</v>
          </cell>
          <cell r="F72">
            <v>60000</v>
          </cell>
          <cell r="G72" t="str">
            <v>Middlesbrough</v>
          </cell>
          <cell r="H72">
            <v>1093975</v>
          </cell>
          <cell r="L72" t="str">
            <v>TS1 1HR</v>
          </cell>
          <cell r="M72" t="str">
            <v>OP</v>
          </cell>
          <cell r="U72" t="str">
            <v>Core costs - salary</v>
          </cell>
        </row>
        <row r="73">
          <cell r="A73" t="str">
            <v>1903-GST-1</v>
          </cell>
          <cell r="B73" t="str">
            <v>Groundwork South Tyneside</v>
          </cell>
          <cell r="C73">
            <v>43525</v>
          </cell>
          <cell r="D73">
            <v>1</v>
          </cell>
          <cell r="F73">
            <v>7481.58</v>
          </cell>
          <cell r="G73" t="str">
            <v>South Tyneside</v>
          </cell>
          <cell r="I73" t="str">
            <v>02592100</v>
          </cell>
          <cell r="L73" t="str">
            <v>NE31 1SR</v>
          </cell>
          <cell r="M73" t="str">
            <v>YP</v>
          </cell>
          <cell r="U73" t="str">
            <v>Local community micro-grants.</v>
          </cell>
        </row>
        <row r="74">
          <cell r="A74" t="str">
            <v>2009-GST-1</v>
          </cell>
          <cell r="B74" t="str">
            <v>Groundwork South Tyneside</v>
          </cell>
          <cell r="C74">
            <v>44092</v>
          </cell>
          <cell r="D74">
            <v>1</v>
          </cell>
          <cell r="F74">
            <v>18500</v>
          </cell>
          <cell r="G74" t="str">
            <v>South Tyneside</v>
          </cell>
          <cell r="I74" t="str">
            <v>02592100</v>
          </cell>
          <cell r="L74" t="str">
            <v>NE31 1SR</v>
          </cell>
          <cell r="M74" t="str">
            <v>YP</v>
          </cell>
          <cell r="U74" t="str">
            <v>Towards core costs of operation</v>
          </cell>
        </row>
        <row r="75">
          <cell r="A75" t="str">
            <v>1802-GBA-1</v>
          </cell>
          <cell r="B75" t="str">
            <v>Guisborough Bridge Association (The)</v>
          </cell>
          <cell r="C75">
            <v>43154</v>
          </cell>
          <cell r="D75">
            <v>1</v>
          </cell>
          <cell r="F75">
            <v>5000</v>
          </cell>
          <cell r="G75" t="str">
            <v>Redcar &amp; Cleveland</v>
          </cell>
          <cell r="H75">
            <v>1086425</v>
          </cell>
          <cell r="L75" t="str">
            <v>TS14 6AY</v>
          </cell>
          <cell r="M75" t="str">
            <v>C</v>
          </cell>
          <cell r="U75" t="str">
            <v>Providing support for those within community who are socially isolated</v>
          </cell>
        </row>
        <row r="76">
          <cell r="A76" t="str">
            <v>1906-HC-3</v>
          </cell>
          <cell r="B76" t="str">
            <v>Hartlepool Carers</v>
          </cell>
          <cell r="C76">
            <v>43630</v>
          </cell>
          <cell r="D76">
            <v>3</v>
          </cell>
          <cell r="F76">
            <v>45000</v>
          </cell>
          <cell r="G76" t="str">
            <v>Hartlepool</v>
          </cell>
          <cell r="H76">
            <v>1132951</v>
          </cell>
          <cell r="L76" t="str">
            <v>TS24 8BH</v>
          </cell>
          <cell r="M76" t="str">
            <v>OP</v>
          </cell>
          <cell r="U76" t="str">
            <v xml:space="preserve">Community Engagement </v>
          </cell>
        </row>
        <row r="77">
          <cell r="A77" t="str">
            <v>1811-HNDCT-3</v>
          </cell>
          <cell r="B77" t="str">
            <v>Hartlepool NDC Trust</v>
          </cell>
          <cell r="C77">
            <v>43427</v>
          </cell>
          <cell r="D77">
            <v>3</v>
          </cell>
          <cell r="F77">
            <v>60000</v>
          </cell>
          <cell r="G77" t="str">
            <v>Hartlepool</v>
          </cell>
          <cell r="H77">
            <v>1125261</v>
          </cell>
          <cell r="L77" t="str">
            <v>TS251PS</v>
          </cell>
          <cell r="M77" t="str">
            <v>YP</v>
          </cell>
          <cell r="U77" t="str">
            <v>Housing Heroes project worker salary - supporting those leaving care.</v>
          </cell>
        </row>
        <row r="78">
          <cell r="A78" t="str">
            <v>2012-HPCIO-1</v>
          </cell>
          <cell r="B78" t="str">
            <v>Hartlepower CIO</v>
          </cell>
          <cell r="C78">
            <v>44169</v>
          </cell>
          <cell r="D78">
            <v>1</v>
          </cell>
          <cell r="F78">
            <v>15000</v>
          </cell>
          <cell r="G78" t="str">
            <v>Hartlepool</v>
          </cell>
          <cell r="I78" t="str">
            <v>09404055</v>
          </cell>
          <cell r="L78" t="str">
            <v>TS24 7QT</v>
          </cell>
          <cell r="M78" t="str">
            <v>C</v>
          </cell>
          <cell r="U78" t="str">
            <v xml:space="preserve">Community Engagement </v>
          </cell>
        </row>
        <row r="79">
          <cell r="A79" t="str">
            <v>1809-HB-3</v>
          </cell>
          <cell r="B79" t="str">
            <v>Heartbeat</v>
          </cell>
          <cell r="C79">
            <v>43364</v>
          </cell>
          <cell r="D79">
            <v>3</v>
          </cell>
          <cell r="F79">
            <v>21000</v>
          </cell>
          <cell r="G79" t="str">
            <v>Sunderland</v>
          </cell>
          <cell r="H79">
            <v>1140548</v>
          </cell>
          <cell r="L79" t="str">
            <v>SR7 8NS</v>
          </cell>
          <cell r="M79" t="str">
            <v>YP</v>
          </cell>
          <cell r="U79" t="str">
            <v>Unrestricted funding.</v>
          </cell>
        </row>
        <row r="80">
          <cell r="A80" t="str">
            <v>2002-HCA-1</v>
          </cell>
          <cell r="B80" t="str">
            <v>Hedworthfield Community Association</v>
          </cell>
          <cell r="C80">
            <v>43889</v>
          </cell>
          <cell r="D80">
            <v>1</v>
          </cell>
          <cell r="F80">
            <v>7942</v>
          </cell>
          <cell r="G80" t="str">
            <v>Co. Durham</v>
          </cell>
          <cell r="H80">
            <v>1154568</v>
          </cell>
          <cell r="L80" t="str">
            <v>NE32 4QD</v>
          </cell>
          <cell r="M80" t="str">
            <v>C</v>
          </cell>
          <cell r="U80" t="str">
            <v>Kitchen refurbishment</v>
          </cell>
        </row>
        <row r="81">
          <cell r="A81" t="str">
            <v>1912-HND-2</v>
          </cell>
          <cell r="B81" t="str">
            <v>Hetton New Dawn</v>
          </cell>
          <cell r="C81">
            <v>43805</v>
          </cell>
          <cell r="D81">
            <v>2</v>
          </cell>
          <cell r="F81">
            <v>20000</v>
          </cell>
          <cell r="G81" t="str">
            <v>Sunderland</v>
          </cell>
          <cell r="H81">
            <v>1136887</v>
          </cell>
          <cell r="L81" t="str">
            <v>DH5 9JG</v>
          </cell>
          <cell r="M81" t="str">
            <v>C</v>
          </cell>
          <cell r="U81" t="str">
            <v>Lunch Club</v>
          </cell>
        </row>
        <row r="82">
          <cell r="A82" t="str">
            <v>2002-HCP-3</v>
          </cell>
          <cell r="B82" t="str">
            <v>Hexham Community Partnership (No. 28 Project)</v>
          </cell>
          <cell r="C82">
            <v>43889</v>
          </cell>
          <cell r="D82">
            <v>3</v>
          </cell>
          <cell r="F82">
            <v>30000</v>
          </cell>
          <cell r="G82" t="str">
            <v>Northumberland</v>
          </cell>
          <cell r="I82" t="str">
            <v>05987601</v>
          </cell>
          <cell r="L82" t="str">
            <v>NE46 1DJ</v>
          </cell>
          <cell r="M82" t="str">
            <v>C</v>
          </cell>
          <cell r="U82" t="str">
            <v>Core costs - salary</v>
          </cell>
        </row>
        <row r="83">
          <cell r="A83" t="str">
            <v>2012-HFS-1</v>
          </cell>
          <cell r="B83" t="str">
            <v>Hexham First School (Northumberland County Council)</v>
          </cell>
          <cell r="C83">
            <v>44169</v>
          </cell>
          <cell r="D83">
            <v>1</v>
          </cell>
          <cell r="F83">
            <v>1000</v>
          </cell>
          <cell r="G83" t="str">
            <v>Northumberland</v>
          </cell>
          <cell r="K83" t="str">
            <v>122203</v>
          </cell>
          <cell r="L83" t="str">
            <v>NE46 1JD</v>
          </cell>
          <cell r="M83" t="str">
            <v>YP</v>
          </cell>
          <cell r="U83" t="str">
            <v>Provision of laptops for children studying at home</v>
          </cell>
        </row>
        <row r="84">
          <cell r="A84" t="str">
            <v>1811-HS-3</v>
          </cell>
          <cell r="B84" t="str">
            <v>Hopespring</v>
          </cell>
          <cell r="C84">
            <v>43427</v>
          </cell>
          <cell r="D84">
            <v>3</v>
          </cell>
          <cell r="F84">
            <v>45000</v>
          </cell>
          <cell r="G84" t="str">
            <v>Sunderland</v>
          </cell>
          <cell r="H84">
            <v>1183771</v>
          </cell>
          <cell r="L84" t="str">
            <v>SR4 6NF</v>
          </cell>
          <cell r="M84" t="str">
            <v>YP</v>
          </cell>
          <cell r="U84" t="str">
            <v>Therapeutic School</v>
          </cell>
        </row>
        <row r="85">
          <cell r="A85" t="str">
            <v>1806-HH-3</v>
          </cell>
          <cell r="B85" t="str">
            <v>Hospitality &amp; Hope</v>
          </cell>
          <cell r="C85">
            <v>43273</v>
          </cell>
          <cell r="D85">
            <v>3</v>
          </cell>
          <cell r="F85">
            <v>22500</v>
          </cell>
          <cell r="G85" t="str">
            <v>South Tyneside</v>
          </cell>
          <cell r="H85">
            <v>1159213</v>
          </cell>
          <cell r="L85" t="str">
            <v>NE33 4JR</v>
          </cell>
          <cell r="M85" t="str">
            <v>C</v>
          </cell>
          <cell r="U85" t="str">
            <v>Salary of Operations Manager</v>
          </cell>
        </row>
        <row r="86">
          <cell r="A86" t="str">
            <v>1906-IC-3</v>
          </cell>
          <cell r="B86" t="str">
            <v>Integrating Children</v>
          </cell>
          <cell r="C86">
            <v>43630</v>
          </cell>
          <cell r="D86">
            <v>3</v>
          </cell>
          <cell r="F86">
            <v>23736</v>
          </cell>
          <cell r="G86" t="str">
            <v>Co. Durham</v>
          </cell>
          <cell r="H86">
            <v>1090260</v>
          </cell>
          <cell r="L86" t="str">
            <v>DH2 2DW</v>
          </cell>
          <cell r="M86" t="str">
            <v>YP</v>
          </cell>
          <cell r="U86" t="str">
            <v>Saturday Social running costs</v>
          </cell>
        </row>
        <row r="87">
          <cell r="A87" t="str">
            <v>1806-ICPCIC-2</v>
          </cell>
          <cell r="B87" t="str">
            <v xml:space="preserve">Involve Community Partnerships CIC </v>
          </cell>
          <cell r="C87">
            <v>43273</v>
          </cell>
          <cell r="D87">
            <v>2</v>
          </cell>
          <cell r="F87">
            <v>10000</v>
          </cell>
          <cell r="G87" t="str">
            <v>South Tyneside</v>
          </cell>
          <cell r="I87" t="str">
            <v>10842418</v>
          </cell>
          <cell r="L87" t="str">
            <v>NE31 2AG</v>
          </cell>
          <cell r="M87" t="str">
            <v>C</v>
          </cell>
          <cell r="U87" t="str">
            <v>Towards core costs of operation</v>
          </cell>
        </row>
        <row r="88">
          <cell r="A88" t="str">
            <v>2006-ICPCIC-1</v>
          </cell>
          <cell r="B88" t="str">
            <v xml:space="preserve">Involve Community Partnerships CIC </v>
          </cell>
          <cell r="C88">
            <v>44002</v>
          </cell>
          <cell r="D88">
            <v>1</v>
          </cell>
          <cell r="F88">
            <v>8500</v>
          </cell>
          <cell r="G88" t="str">
            <v>South Tyneside</v>
          </cell>
          <cell r="I88" t="str">
            <v>10842418</v>
          </cell>
          <cell r="L88" t="str">
            <v>NE31 2AG</v>
          </cell>
          <cell r="M88" t="str">
            <v>YP</v>
          </cell>
          <cell r="U88" t="str">
            <v>Youth club running costs</v>
          </cell>
        </row>
        <row r="89">
          <cell r="A89" t="str">
            <v>1811-JCCG-1</v>
          </cell>
          <cell r="B89" t="str">
            <v>Jewish Community Council of Gateshead</v>
          </cell>
          <cell r="C89">
            <v>43427</v>
          </cell>
          <cell r="D89">
            <v>1</v>
          </cell>
          <cell r="F89">
            <v>10000</v>
          </cell>
          <cell r="G89" t="str">
            <v>Gateshead</v>
          </cell>
          <cell r="H89">
            <v>1080339</v>
          </cell>
          <cell r="L89" t="str">
            <v>NE8 1TY</v>
          </cell>
          <cell r="M89" t="str">
            <v>C</v>
          </cell>
          <cell r="U89" t="str">
            <v>Towards core costs of operation</v>
          </cell>
        </row>
        <row r="90">
          <cell r="A90" t="str">
            <v>2002-KPCA-1</v>
          </cell>
          <cell r="B90" t="str">
            <v>Kenton Park Community Association</v>
          </cell>
          <cell r="C90">
            <v>43889</v>
          </cell>
          <cell r="D90">
            <v>1</v>
          </cell>
          <cell r="F90">
            <v>12000</v>
          </cell>
          <cell r="G90" t="str">
            <v>Newcastle</v>
          </cell>
          <cell r="H90">
            <v>517690</v>
          </cell>
          <cell r="L90" t="str">
            <v>NE3 3LL</v>
          </cell>
          <cell r="M90" t="str">
            <v>C</v>
          </cell>
          <cell r="U90" t="str">
            <v>Towards core costs of operation</v>
          </cell>
        </row>
        <row r="91">
          <cell r="A91" t="str">
            <v>1912-KK-NYP-3</v>
          </cell>
          <cell r="B91" t="str">
            <v xml:space="preserve">Kids Kabin (part of NYP) </v>
          </cell>
          <cell r="C91">
            <v>43805</v>
          </cell>
          <cell r="D91">
            <v>3</v>
          </cell>
          <cell r="F91">
            <v>21214</v>
          </cell>
          <cell r="G91" t="str">
            <v>Newcastle</v>
          </cell>
          <cell r="H91">
            <v>1082896</v>
          </cell>
          <cell r="L91" t="str">
            <v>NE6 3DW</v>
          </cell>
          <cell r="M91" t="str">
            <v>YP</v>
          </cell>
          <cell r="U91" t="str">
            <v>Neighbourhood Youth Project</v>
          </cell>
        </row>
        <row r="92">
          <cell r="A92" t="str">
            <v>2012-KK-1</v>
          </cell>
          <cell r="B92" t="str">
            <v xml:space="preserve">Kids' Kabin </v>
          </cell>
          <cell r="C92">
            <v>44169</v>
          </cell>
          <cell r="D92">
            <v>1</v>
          </cell>
          <cell r="F92">
            <v>6250</v>
          </cell>
          <cell r="G92" t="str">
            <v>Newcastle</v>
          </cell>
          <cell r="H92">
            <v>1082896</v>
          </cell>
          <cell r="L92" t="str">
            <v>NE6 3DW</v>
          </cell>
          <cell r="M92" t="str">
            <v>YP</v>
          </cell>
          <cell r="U92" t="str">
            <v>Core costs (salary) : project in Grove Hill M'Boro</v>
          </cell>
        </row>
        <row r="93">
          <cell r="A93" t="str">
            <v>1903-KKON-3</v>
          </cell>
          <cell r="B93" t="str">
            <v>Kidz Konnekt</v>
          </cell>
          <cell r="C93">
            <v>43525</v>
          </cell>
          <cell r="D93">
            <v>3</v>
          </cell>
          <cell r="F93">
            <v>45000</v>
          </cell>
          <cell r="G93" t="str">
            <v>Redcar &amp; Cleveland</v>
          </cell>
          <cell r="I93" t="str">
            <v>06993614</v>
          </cell>
          <cell r="L93" t="str">
            <v>TS6 9AE</v>
          </cell>
          <cell r="M93" t="str">
            <v>YP</v>
          </cell>
          <cell r="U93" t="str">
            <v>Capital costs.</v>
          </cell>
        </row>
        <row r="94">
          <cell r="A94" t="str">
            <v>1809-KRFRC-3</v>
          </cell>
          <cell r="B94" t="str">
            <v>Kilmarnock Road Children &amp; Young People Family Resource Centre</v>
          </cell>
          <cell r="C94">
            <v>43364</v>
          </cell>
          <cell r="D94">
            <v>3</v>
          </cell>
          <cell r="F94">
            <v>47350</v>
          </cell>
          <cell r="G94" t="str">
            <v>Hartlepool</v>
          </cell>
          <cell r="H94">
            <v>1162287</v>
          </cell>
          <cell r="L94" t="str">
            <v>TS25 3NU</v>
          </cell>
          <cell r="M94" t="str">
            <v>YP</v>
          </cell>
          <cell r="U94" t="str">
            <v>Capital Y1 / core costs Y2&amp;3</v>
          </cell>
        </row>
        <row r="95">
          <cell r="A95" t="str">
            <v>1906-KC-3</v>
          </cell>
          <cell r="B95" t="str">
            <v>King's Church</v>
          </cell>
          <cell r="C95">
            <v>43630</v>
          </cell>
          <cell r="D95">
            <v>3</v>
          </cell>
          <cell r="F95">
            <v>22500</v>
          </cell>
          <cell r="G95" t="str">
            <v>Co. Durham</v>
          </cell>
          <cell r="H95">
            <v>1109392</v>
          </cell>
          <cell r="L95" t="str">
            <v>DH1 4LT</v>
          </cell>
          <cell r="M95" t="str">
            <v>OP</v>
          </cell>
          <cell r="U95" t="str">
            <v>Work with Elderly &amp; Socially Isolated</v>
          </cell>
        </row>
        <row r="96">
          <cell r="A96" t="str">
            <v>1809-LOS-1</v>
          </cell>
          <cell r="B96" t="str">
            <v>Ladies of Steel</v>
          </cell>
          <cell r="C96">
            <v>43364</v>
          </cell>
          <cell r="D96">
            <v>1</v>
          </cell>
          <cell r="F96">
            <v>1500</v>
          </cell>
          <cell r="G96" t="str">
            <v>Redcar &amp; Cleveland</v>
          </cell>
          <cell r="L96" t="str">
            <v>TS10 5LZ</v>
          </cell>
          <cell r="M96" t="str">
            <v>C</v>
          </cell>
          <cell r="U96" t="str">
            <v>Christmas Pageant D'stown</v>
          </cell>
        </row>
        <row r="97">
          <cell r="A97" t="str">
            <v>1912-LOS-1</v>
          </cell>
          <cell r="B97" t="str">
            <v xml:space="preserve">Ladies of Steel </v>
          </cell>
          <cell r="C97">
            <v>43805</v>
          </cell>
          <cell r="D97">
            <v>1</v>
          </cell>
          <cell r="F97">
            <v>1500</v>
          </cell>
          <cell r="G97" t="str">
            <v>Redcar &amp; Cleveland</v>
          </cell>
          <cell r="L97" t="str">
            <v>TS10 5LZ</v>
          </cell>
          <cell r="M97" t="str">
            <v>C</v>
          </cell>
          <cell r="U97" t="str">
            <v>Christmas Pageant D'stown</v>
          </cell>
        </row>
        <row r="98">
          <cell r="A98" t="str">
            <v>1802-LITC-1</v>
          </cell>
          <cell r="B98" t="str">
            <v>Lawnmowers Independent Theatre Company</v>
          </cell>
          <cell r="C98">
            <v>43154</v>
          </cell>
          <cell r="D98">
            <v>1</v>
          </cell>
          <cell r="F98">
            <v>15000</v>
          </cell>
          <cell r="G98" t="str">
            <v>Gateshead</v>
          </cell>
          <cell r="I98" t="str">
            <v>03995521</v>
          </cell>
          <cell r="L98" t="str">
            <v>NE10 0QD</v>
          </cell>
          <cell r="M98" t="str">
            <v>YP</v>
          </cell>
          <cell r="U98" t="str">
            <v>Supporting youth theatre &amp; hip-hop groups for those with disabilities</v>
          </cell>
        </row>
        <row r="99">
          <cell r="A99" t="str">
            <v>1903-LITC-1</v>
          </cell>
          <cell r="B99" t="str">
            <v>Lawnmowers Independent Theatre Company</v>
          </cell>
          <cell r="C99">
            <v>43525</v>
          </cell>
          <cell r="D99">
            <v>1</v>
          </cell>
          <cell r="F99">
            <v>15000</v>
          </cell>
          <cell r="G99" t="str">
            <v>Gateshead</v>
          </cell>
          <cell r="I99" t="str">
            <v>03995521</v>
          </cell>
          <cell r="L99" t="str">
            <v>NE10 0QD</v>
          </cell>
          <cell r="M99" t="str">
            <v>YP</v>
          </cell>
          <cell r="U99" t="str">
            <v>Youth theatre/hip hop</v>
          </cell>
        </row>
        <row r="100">
          <cell r="A100" t="str">
            <v>1906-MC-1</v>
          </cell>
          <cell r="B100" t="str">
            <v>Making Changes</v>
          </cell>
          <cell r="C100">
            <v>43630</v>
          </cell>
          <cell r="D100">
            <v>1</v>
          </cell>
          <cell r="F100">
            <v>1000</v>
          </cell>
          <cell r="G100" t="str">
            <v>Gateshead</v>
          </cell>
          <cell r="H100">
            <v>1149275</v>
          </cell>
          <cell r="L100" t="str">
            <v>NE10 9DX</v>
          </cell>
          <cell r="M100" t="str">
            <v>YP</v>
          </cell>
          <cell r="U100" t="str">
            <v>Towards core costs of operation</v>
          </cell>
        </row>
        <row r="101">
          <cell r="A101" t="str">
            <v>1909-MWC-1</v>
          </cell>
          <cell r="B101" t="str">
            <v xml:space="preserve">Meadow Well Connected </v>
          </cell>
          <cell r="C101">
            <v>43728</v>
          </cell>
          <cell r="D101">
            <v>1</v>
          </cell>
          <cell r="F101">
            <v>15000</v>
          </cell>
          <cell r="G101" t="str">
            <v>North Tyneside</v>
          </cell>
          <cell r="I101" t="str">
            <v>03433217</v>
          </cell>
          <cell r="L101" t="str">
            <v>NE29 6BA</v>
          </cell>
          <cell r="M101" t="str">
            <v>YP</v>
          </cell>
          <cell r="U101" t="str">
            <v>Towards core costs of operation</v>
          </cell>
        </row>
        <row r="102">
          <cell r="A102" t="str">
            <v>2012-MWC-1</v>
          </cell>
          <cell r="B102" t="str">
            <v xml:space="preserve">Meadow Well Connected </v>
          </cell>
          <cell r="C102">
            <v>44169</v>
          </cell>
          <cell r="D102">
            <v>1</v>
          </cell>
          <cell r="F102">
            <v>15000</v>
          </cell>
          <cell r="G102" t="str">
            <v>North Tyneside</v>
          </cell>
          <cell r="I102" t="str">
            <v>03433217</v>
          </cell>
          <cell r="L102" t="str">
            <v>NE29 6BA</v>
          </cell>
          <cell r="M102" t="str">
            <v>YP</v>
          </cell>
          <cell r="U102" t="str">
            <v>Towards core costs of operation</v>
          </cell>
        </row>
        <row r="103">
          <cell r="A103" t="str">
            <v>1903-CT-MWC-PDY-1</v>
          </cell>
          <cell r="B103" t="str">
            <v>Cedarwood Trust, Meadow Well Connected &amp; Phoenix Detached Youth Project</v>
          </cell>
          <cell r="C103">
            <v>43525</v>
          </cell>
          <cell r="D103">
            <v>1</v>
          </cell>
          <cell r="F103">
            <v>1000</v>
          </cell>
          <cell r="G103" t="str">
            <v>North Tyneside</v>
          </cell>
          <cell r="H103">
            <v>1100530</v>
          </cell>
          <cell r="L103" t="str">
            <v>NE29 7QT</v>
          </cell>
          <cell r="M103" t="str">
            <v>YP</v>
          </cell>
          <cell r="U103" t="str">
            <v>Facilitation</v>
          </cell>
        </row>
        <row r="104">
          <cell r="A104" t="str">
            <v>1809-MA-3</v>
          </cell>
          <cell r="B104" t="str">
            <v>Mind Active</v>
          </cell>
          <cell r="C104">
            <v>43364</v>
          </cell>
          <cell r="D104">
            <v>3</v>
          </cell>
          <cell r="F104">
            <v>45000</v>
          </cell>
          <cell r="G104" t="str">
            <v>Northumberland</v>
          </cell>
          <cell r="H104">
            <v>1096712</v>
          </cell>
          <cell r="L104" t="str">
            <v>NE22 5UB</v>
          </cell>
          <cell r="M104" t="str">
            <v>OP</v>
          </cell>
          <cell r="U104" t="str">
            <v>Towards core costs of operation</v>
          </cell>
        </row>
        <row r="105">
          <cell r="A105" t="str">
            <v>1903-MRC-3</v>
          </cell>
          <cell r="B105" t="str">
            <v>MIND Redcar &amp; Cleveland</v>
          </cell>
          <cell r="C105">
            <v>43525</v>
          </cell>
          <cell r="D105">
            <v>3</v>
          </cell>
          <cell r="F105">
            <v>51900</v>
          </cell>
          <cell r="G105" t="str">
            <v>Redcar &amp; Cleveland</v>
          </cell>
          <cell r="I105" t="str">
            <v>07626797</v>
          </cell>
          <cell r="L105" t="str">
            <v>TS10 1DZ</v>
          </cell>
          <cell r="M105" t="str">
            <v>YP</v>
          </cell>
          <cell r="U105" t="str">
            <v>Youth worker</v>
          </cell>
        </row>
        <row r="106">
          <cell r="A106" t="str">
            <v>1903-MCACIO-1</v>
          </cell>
          <cell r="B106" t="str">
            <v>Monkchester Community Association CIO</v>
          </cell>
          <cell r="C106">
            <v>43525</v>
          </cell>
          <cell r="D106">
            <v>1</v>
          </cell>
          <cell r="F106">
            <v>5000</v>
          </cell>
          <cell r="G106" t="str">
            <v>Newcastle</v>
          </cell>
          <cell r="H106">
            <v>1160426</v>
          </cell>
          <cell r="L106" t="str">
            <v>NE6 2IJ</v>
          </cell>
          <cell r="M106" t="str">
            <v>C</v>
          </cell>
          <cell r="U106" t="str">
            <v>Youth club &amp; holiday play scheme</v>
          </cell>
        </row>
        <row r="107">
          <cell r="A107" t="str">
            <v>1906-NA-3</v>
          </cell>
          <cell r="B107" t="str">
            <v>Natural Ability</v>
          </cell>
          <cell r="C107">
            <v>43630</v>
          </cell>
          <cell r="D107">
            <v>3</v>
          </cell>
          <cell r="F107">
            <v>36000</v>
          </cell>
          <cell r="G107" t="str">
            <v>Northumberland</v>
          </cell>
          <cell r="H107">
            <v>1136665</v>
          </cell>
          <cell r="L107" t="str">
            <v>NE47 9BD</v>
          </cell>
          <cell r="M107" t="str">
            <v>YP</v>
          </cell>
          <cell r="U107" t="str">
            <v>Farming &amp; handyperson project</v>
          </cell>
        </row>
        <row r="108">
          <cell r="A108" t="str">
            <v>1910-NYP-3</v>
          </cell>
          <cell r="B108" t="str">
            <v>Neighbourhood Youth Projects (central pot)</v>
          </cell>
          <cell r="C108">
            <v>43739</v>
          </cell>
          <cell r="D108">
            <v>3</v>
          </cell>
          <cell r="F108">
            <v>55000</v>
          </cell>
          <cell r="G108" t="str">
            <v>Newcastle</v>
          </cell>
          <cell r="L108" t="str">
            <v>NE4</v>
          </cell>
          <cell r="M108" t="str">
            <v>YP</v>
          </cell>
          <cell r="U108" t="str">
            <v>Neighbourhood Youth Project, Newcastle</v>
          </cell>
        </row>
        <row r="109">
          <cell r="A109" t="str">
            <v>1903-NEPACS-3</v>
          </cell>
          <cell r="B109" t="str">
            <v>NEPACS</v>
          </cell>
          <cell r="C109">
            <v>43525</v>
          </cell>
          <cell r="D109">
            <v>3</v>
          </cell>
          <cell r="F109">
            <v>30000</v>
          </cell>
          <cell r="G109" t="str">
            <v>Co. Durham</v>
          </cell>
          <cell r="H109">
            <v>1088051</v>
          </cell>
          <cell r="L109" t="str">
            <v>DH1 3HW</v>
          </cell>
          <cell r="M109" t="str">
            <v>YP</v>
          </cell>
          <cell r="U109" t="str">
            <v>Youth project</v>
          </cell>
        </row>
        <row r="110">
          <cell r="A110" t="str">
            <v>2002-NHNE-2</v>
          </cell>
          <cell r="B110" t="str">
            <v>New Hope North East</v>
          </cell>
          <cell r="C110">
            <v>43889</v>
          </cell>
          <cell r="D110">
            <v>2</v>
          </cell>
          <cell r="F110">
            <v>25110</v>
          </cell>
          <cell r="G110" t="str">
            <v>South Tyneside</v>
          </cell>
          <cell r="H110">
            <v>1189962</v>
          </cell>
          <cell r="L110" t="str">
            <v>NE33 4JD</v>
          </cell>
          <cell r="M110" t="str">
            <v>C</v>
          </cell>
          <cell r="U110" t="str">
            <v>Figtree youth arts group</v>
          </cell>
        </row>
        <row r="111">
          <cell r="A111" t="str">
            <v>1806-NWN-2</v>
          </cell>
          <cell r="B111" t="str">
            <v>New Writing North</v>
          </cell>
          <cell r="C111">
            <v>43273</v>
          </cell>
          <cell r="D111">
            <v>2</v>
          </cell>
          <cell r="F111">
            <v>20000</v>
          </cell>
          <cell r="G111" t="str">
            <v>Newcastle</v>
          </cell>
          <cell r="H111">
            <v>1062729</v>
          </cell>
          <cell r="L111" t="str">
            <v>NE1 8ST</v>
          </cell>
          <cell r="M111" t="str">
            <v>YP</v>
          </cell>
          <cell r="U111" t="str">
            <v>Towards core costs of operation</v>
          </cell>
        </row>
        <row r="112">
          <cell r="A112" t="str">
            <v>1906-NC-3</v>
          </cell>
          <cell r="B112" t="str">
            <v>Newcastle Carers</v>
          </cell>
          <cell r="C112">
            <v>43630</v>
          </cell>
          <cell r="D112">
            <v>3</v>
          </cell>
          <cell r="F112">
            <v>45000</v>
          </cell>
          <cell r="G112" t="str">
            <v>Newcastle</v>
          </cell>
          <cell r="H112">
            <v>1145373</v>
          </cell>
          <cell r="L112" t="str">
            <v>NE6 1DN</v>
          </cell>
          <cell r="M112" t="str">
            <v>YP</v>
          </cell>
          <cell r="U112" t="str">
            <v>Improving young carers' life chances</v>
          </cell>
        </row>
        <row r="113">
          <cell r="A113" t="str">
            <v>1912-NBYP-NYP-3</v>
          </cell>
          <cell r="B113" t="str">
            <v xml:space="preserve">North Benwell Youth Project CIO (part of NYP)  </v>
          </cell>
          <cell r="C113">
            <v>43805</v>
          </cell>
          <cell r="D113">
            <v>3</v>
          </cell>
          <cell r="F113">
            <v>21214</v>
          </cell>
          <cell r="G113" t="str">
            <v>Newcastle</v>
          </cell>
          <cell r="H113">
            <v>1165642</v>
          </cell>
          <cell r="L113" t="str">
            <v xml:space="preserve">NE4 8TS </v>
          </cell>
          <cell r="M113" t="str">
            <v>YP</v>
          </cell>
          <cell r="U113" t="str">
            <v>Neighbourhood Youth Project</v>
          </cell>
        </row>
        <row r="114">
          <cell r="A114" t="str">
            <v>1909-NEYDL-3</v>
          </cell>
          <cell r="B114" t="str">
            <v>North East Young Dads &amp; Lads Project (NEYDL)</v>
          </cell>
          <cell r="C114">
            <v>43728</v>
          </cell>
          <cell r="D114">
            <v>3</v>
          </cell>
          <cell r="F114">
            <v>45000</v>
          </cell>
          <cell r="G114" t="str">
            <v>Gateshead</v>
          </cell>
          <cell r="H114">
            <v>1172924</v>
          </cell>
          <cell r="L114" t="str">
            <v>NE8 2QX</v>
          </cell>
          <cell r="M114" t="str">
            <v>YP</v>
          </cell>
          <cell r="U114" t="str">
            <v>Supporting disadvantaged young men</v>
          </cell>
        </row>
        <row r="115">
          <cell r="A115" t="str">
            <v>1802-NTCC-1</v>
          </cell>
          <cell r="B115" t="str">
            <v xml:space="preserve">North Tyneside Carers' Centre (The) </v>
          </cell>
          <cell r="C115">
            <v>43154</v>
          </cell>
          <cell r="D115">
            <v>1</v>
          </cell>
          <cell r="F115">
            <v>15000</v>
          </cell>
          <cell r="G115" t="str">
            <v>North Tyneside</v>
          </cell>
          <cell r="I115" t="str">
            <v>03130902</v>
          </cell>
          <cell r="L115" t="str">
            <v>NE29 0AB</v>
          </cell>
          <cell r="M115" t="str">
            <v>YP</v>
          </cell>
          <cell r="U115" t="str">
            <v>Running costs of young carers' service</v>
          </cell>
        </row>
        <row r="116">
          <cell r="A116" t="str">
            <v>2012-NTCC-1</v>
          </cell>
          <cell r="B116" t="str">
            <v xml:space="preserve">North Tyneside Carers' Centre (The) </v>
          </cell>
          <cell r="C116">
            <v>44169</v>
          </cell>
          <cell r="D116">
            <v>1</v>
          </cell>
          <cell r="F116">
            <v>15000</v>
          </cell>
          <cell r="G116" t="str">
            <v>North Tyneside</v>
          </cell>
          <cell r="I116" t="str">
            <v>03130902</v>
          </cell>
          <cell r="L116" t="str">
            <v>NE29 0AB</v>
          </cell>
          <cell r="M116" t="str">
            <v>YP</v>
          </cell>
          <cell r="U116" t="str">
            <v>Running costs of young carers' service</v>
          </cell>
        </row>
        <row r="117">
          <cell r="A117" t="str">
            <v>1809-NTDF-3</v>
          </cell>
          <cell r="B117" t="str">
            <v>North Tyneside Disability Forum</v>
          </cell>
          <cell r="C117">
            <v>43364</v>
          </cell>
          <cell r="D117">
            <v>3</v>
          </cell>
          <cell r="F117">
            <v>45000</v>
          </cell>
          <cell r="G117" t="str">
            <v>North Tyneside</v>
          </cell>
          <cell r="H117">
            <v>1072475</v>
          </cell>
          <cell r="L117" t="str">
            <v>NE27  0HJ</v>
          </cell>
          <cell r="M117" t="str">
            <v>OP</v>
          </cell>
          <cell r="U117" t="str">
            <v>Activities for older disabled people</v>
          </cell>
        </row>
        <row r="118">
          <cell r="A118" t="str">
            <v>2006-NTY-1</v>
          </cell>
          <cell r="B118" t="str">
            <v>North Tyne Youth</v>
          </cell>
          <cell r="C118">
            <v>44002</v>
          </cell>
          <cell r="D118">
            <v>1</v>
          </cell>
          <cell r="F118">
            <v>15780</v>
          </cell>
          <cell r="G118" t="str">
            <v>Northumberland</v>
          </cell>
          <cell r="H118">
            <v>1189025</v>
          </cell>
          <cell r="L118" t="str">
            <v>NE19 1HE</v>
          </cell>
          <cell r="M118" t="str">
            <v>OP</v>
          </cell>
          <cell r="U118" t="str">
            <v>Towards core costs of operation</v>
          </cell>
        </row>
        <row r="119">
          <cell r="A119" t="str">
            <v>1912-NSYI-NYP-3</v>
          </cell>
          <cell r="B119" t="str">
            <v xml:space="preserve">Northbourne Street Youth Initiative (part of NYP) </v>
          </cell>
          <cell r="C119">
            <v>43805</v>
          </cell>
          <cell r="D119">
            <v>3</v>
          </cell>
          <cell r="F119">
            <v>21214</v>
          </cell>
          <cell r="G119" t="str">
            <v>Newcastle</v>
          </cell>
          <cell r="H119">
            <v>1139235</v>
          </cell>
          <cell r="L119" t="str">
            <v>NE4 7RP</v>
          </cell>
          <cell r="M119" t="str">
            <v>YP</v>
          </cell>
          <cell r="U119" t="str">
            <v>Neighbourhood Youth Project</v>
          </cell>
        </row>
        <row r="120">
          <cell r="A120" t="str">
            <v>1809-NS-3</v>
          </cell>
          <cell r="B120" t="str">
            <v xml:space="preserve">Northern Stage </v>
          </cell>
          <cell r="C120">
            <v>43364</v>
          </cell>
          <cell r="D120">
            <v>3</v>
          </cell>
          <cell r="F120">
            <v>36000</v>
          </cell>
          <cell r="G120" t="str">
            <v>Newcastle</v>
          </cell>
          <cell r="H120">
            <v>700055</v>
          </cell>
          <cell r="L120" t="str">
            <v>NE1 7RH</v>
          </cell>
          <cell r="M120" t="str">
            <v>YP</v>
          </cell>
          <cell r="U120" t="str">
            <v>"Young Company"</v>
          </cell>
        </row>
        <row r="121">
          <cell r="A121" t="str">
            <v>1806-NCEL-2</v>
          </cell>
          <cell r="B121" t="str">
            <v>Northumberland Community Enterprise Ltd</v>
          </cell>
          <cell r="C121">
            <v>43273</v>
          </cell>
          <cell r="D121">
            <v>2</v>
          </cell>
          <cell r="F121">
            <v>14950</v>
          </cell>
          <cell r="G121" t="str">
            <v>Northumberland</v>
          </cell>
          <cell r="I121" t="str">
            <v>06537591</v>
          </cell>
          <cell r="L121" t="str">
            <v>NE61 2SA</v>
          </cell>
          <cell r="M121" t="str">
            <v>C</v>
          </cell>
          <cell r="U121" t="str">
            <v>Towards core costs of operation</v>
          </cell>
        </row>
        <row r="122">
          <cell r="A122" t="str">
            <v>1806-NLCVA-1</v>
          </cell>
          <cell r="B122" t="str">
            <v xml:space="preserve">Northumberland CVA (Wansbeck CVS) </v>
          </cell>
          <cell r="C122">
            <v>43273</v>
          </cell>
          <cell r="D122">
            <v>1</v>
          </cell>
          <cell r="F122">
            <v>7500</v>
          </cell>
          <cell r="G122" t="str">
            <v>Northumberland</v>
          </cell>
          <cell r="I122" t="str">
            <v>05980151</v>
          </cell>
          <cell r="L122" t="str">
            <v>NE63 8RS</v>
          </cell>
          <cell r="M122" t="str">
            <v>C</v>
          </cell>
          <cell r="U122" t="str">
            <v>Local community micro-grants.</v>
          </cell>
        </row>
        <row r="123">
          <cell r="A123" t="str">
            <v>2012-NLCVA-1</v>
          </cell>
          <cell r="B123" t="str">
            <v xml:space="preserve">Northumberland CVA (Wansbeck CVS) </v>
          </cell>
          <cell r="C123">
            <v>44169</v>
          </cell>
          <cell r="D123">
            <v>1</v>
          </cell>
          <cell r="F123">
            <v>8500</v>
          </cell>
          <cell r="G123" t="str">
            <v>Northumberland</v>
          </cell>
          <cell r="I123" t="str">
            <v>05980151</v>
          </cell>
          <cell r="L123" t="str">
            <v>NE63 8RS</v>
          </cell>
          <cell r="M123" t="str">
            <v>C</v>
          </cell>
          <cell r="U123" t="str">
            <v>Local community micro-grants.</v>
          </cell>
        </row>
        <row r="124">
          <cell r="A124" t="str">
            <v>1802-NCAC-2</v>
          </cell>
          <cell r="B124" t="str">
            <v xml:space="preserve">Northumbria Coalition against Crime </v>
          </cell>
          <cell r="C124">
            <v>43154</v>
          </cell>
          <cell r="D124">
            <v>2</v>
          </cell>
          <cell r="F124">
            <v>25000</v>
          </cell>
          <cell r="G124" t="str">
            <v>Northumberland</v>
          </cell>
          <cell r="H124">
            <v>702756</v>
          </cell>
          <cell r="L124" t="str">
            <v>NE16 4HE</v>
          </cell>
          <cell r="M124" t="str">
            <v>YP</v>
          </cell>
          <cell r="U124" t="str">
            <v>Odysseus programme</v>
          </cell>
        </row>
        <row r="125">
          <cell r="A125" t="str">
            <v>2006-NCAC-1</v>
          </cell>
          <cell r="B125" t="str">
            <v xml:space="preserve">Northumbria Coalition against Crime </v>
          </cell>
          <cell r="C125">
            <v>44002</v>
          </cell>
          <cell r="D125">
            <v>1</v>
          </cell>
          <cell r="F125">
            <v>12000</v>
          </cell>
          <cell r="G125" t="str">
            <v>Northumberland</v>
          </cell>
          <cell r="H125">
            <v>702756</v>
          </cell>
          <cell r="L125" t="str">
            <v>NE16 4HE</v>
          </cell>
          <cell r="M125" t="str">
            <v>YP</v>
          </cell>
          <cell r="U125" t="str">
            <v>Mentoring service running costs</v>
          </cell>
        </row>
        <row r="126">
          <cell r="A126" t="str">
            <v>1912-OASES-1</v>
          </cell>
          <cell r="B126" t="str">
            <v xml:space="preserve">OASES - North East Environment Network Ltd </v>
          </cell>
          <cell r="C126">
            <v>43805</v>
          </cell>
          <cell r="D126">
            <v>1</v>
          </cell>
          <cell r="F126">
            <v>3868</v>
          </cell>
          <cell r="G126" t="str">
            <v>Co. Durham</v>
          </cell>
          <cell r="H126">
            <v>1041301</v>
          </cell>
          <cell r="L126" t="str">
            <v>DH7 9BE</v>
          </cell>
          <cell r="M126" t="str">
            <v>YP</v>
          </cell>
          <cell r="U126" t="str">
            <v>Towards core costs of operation</v>
          </cell>
        </row>
        <row r="127">
          <cell r="A127" t="str">
            <v>1806-ORC-1</v>
          </cell>
          <cell r="B127" t="str">
            <v>Ocean Road Centre</v>
          </cell>
          <cell r="C127">
            <v>43273</v>
          </cell>
          <cell r="D127">
            <v>1</v>
          </cell>
          <cell r="F127">
            <v>5000</v>
          </cell>
          <cell r="G127" t="str">
            <v>South Tyneside</v>
          </cell>
          <cell r="I127" t="str">
            <v>10714067</v>
          </cell>
          <cell r="L127" t="str">
            <v>NE33 2DW</v>
          </cell>
          <cell r="M127" t="str">
            <v>C</v>
          </cell>
          <cell r="U127" t="str">
            <v>Community sports programme</v>
          </cell>
        </row>
        <row r="128">
          <cell r="A128" t="str">
            <v>1809-PH-1</v>
          </cell>
          <cell r="B128" t="str">
            <v>PACT House</v>
          </cell>
          <cell r="C128">
            <v>43364</v>
          </cell>
          <cell r="D128">
            <v>1</v>
          </cell>
          <cell r="F128">
            <v>5000</v>
          </cell>
          <cell r="G128" t="str">
            <v>Co. Durham</v>
          </cell>
          <cell r="I128" t="str">
            <v>10059977</v>
          </cell>
          <cell r="L128" t="str">
            <v>DH9 0JE</v>
          </cell>
          <cell r="M128" t="str">
            <v>C</v>
          </cell>
          <cell r="U128" t="str">
            <v>Core costs - salary</v>
          </cell>
        </row>
        <row r="129">
          <cell r="A129" t="str">
            <v>1802-PVS-2</v>
          </cell>
          <cell r="B129" t="str">
            <v xml:space="preserve">Park View School </v>
          </cell>
          <cell r="C129">
            <v>43154</v>
          </cell>
          <cell r="D129">
            <v>2</v>
          </cell>
          <cell r="F129">
            <v>20000</v>
          </cell>
          <cell r="G129" t="str">
            <v>South Tyneside</v>
          </cell>
          <cell r="K129" t="str">
            <v>134813</v>
          </cell>
          <cell r="L129" t="str">
            <v>NE34 0QA</v>
          </cell>
          <cell r="M129" t="str">
            <v>YP</v>
          </cell>
          <cell r="U129" t="str">
            <v>Mental health lead</v>
          </cell>
        </row>
        <row r="130">
          <cell r="A130" t="str">
            <v>2006-PVS-1</v>
          </cell>
          <cell r="B130" t="str">
            <v xml:space="preserve">Park View School </v>
          </cell>
          <cell r="C130">
            <v>44002</v>
          </cell>
          <cell r="D130">
            <v>1</v>
          </cell>
          <cell r="F130">
            <v>10000</v>
          </cell>
          <cell r="G130" t="str">
            <v>South Tyneside</v>
          </cell>
          <cell r="K130" t="str">
            <v>134813</v>
          </cell>
          <cell r="L130" t="str">
            <v>NE34 0QA</v>
          </cell>
          <cell r="M130" t="str">
            <v>YP</v>
          </cell>
          <cell r="U130" t="str">
            <v>Mental health lead</v>
          </cell>
        </row>
        <row r="131">
          <cell r="A131" t="str">
            <v>1912-PP-NYP-3</v>
          </cell>
          <cell r="B131" t="str">
            <v xml:space="preserve">Patchwork Project (part of NYP)  </v>
          </cell>
          <cell r="C131">
            <v>43805</v>
          </cell>
          <cell r="D131">
            <v>3</v>
          </cell>
          <cell r="F131">
            <v>45547</v>
          </cell>
          <cell r="G131" t="str">
            <v>Newcastle</v>
          </cell>
          <cell r="H131">
            <v>1157186</v>
          </cell>
          <cell r="L131" t="str">
            <v>NE4 8BB</v>
          </cell>
          <cell r="M131" t="str">
            <v>YP</v>
          </cell>
          <cell r="U131" t="str">
            <v>Neighbourhood Youth Project</v>
          </cell>
        </row>
        <row r="132">
          <cell r="A132" t="str">
            <v>1906-PP-2</v>
          </cell>
          <cell r="B132" t="str">
            <v xml:space="preserve">Patchwork Project </v>
          </cell>
          <cell r="C132">
            <v>43630</v>
          </cell>
          <cell r="D132">
            <v>1</v>
          </cell>
          <cell r="F132">
            <v>10000</v>
          </cell>
          <cell r="G132" t="str">
            <v>Newcastle</v>
          </cell>
          <cell r="H132">
            <v>1157186</v>
          </cell>
          <cell r="L132" t="str">
            <v>NE4 8BB</v>
          </cell>
          <cell r="M132" t="str">
            <v>YP</v>
          </cell>
          <cell r="U132" t="str">
            <v>Core costs - salary</v>
          </cell>
        </row>
        <row r="133">
          <cell r="A133" t="str">
            <v>1906-PNC-3</v>
          </cell>
          <cell r="B133" t="str">
            <v>Pennywell Neighbourhood Centre</v>
          </cell>
          <cell r="C133">
            <v>43630</v>
          </cell>
          <cell r="D133">
            <v>3</v>
          </cell>
          <cell r="F133">
            <v>29399</v>
          </cell>
          <cell r="G133" t="str">
            <v>Sunderland</v>
          </cell>
          <cell r="H133">
            <v>1005148</v>
          </cell>
          <cell r="L133" t="str">
            <v>SR4 9AS</v>
          </cell>
          <cell r="M133" t="str">
            <v>C</v>
          </cell>
          <cell r="U133" t="str">
            <v>Older people's peer mentor volunteer project</v>
          </cell>
        </row>
        <row r="134">
          <cell r="A134" t="str">
            <v>1903-PDL-1</v>
          </cell>
          <cell r="B134" t="str">
            <v>People &amp; Drugs Ltd</v>
          </cell>
          <cell r="C134">
            <v>43525</v>
          </cell>
          <cell r="D134">
            <v>1</v>
          </cell>
          <cell r="F134">
            <v>5000</v>
          </cell>
          <cell r="G134" t="str">
            <v>Northumberland</v>
          </cell>
          <cell r="I134" t="str">
            <v>06016546</v>
          </cell>
          <cell r="L134" t="str">
            <v>NE24 1BG</v>
          </cell>
          <cell r="M134" t="str">
            <v>YP</v>
          </cell>
          <cell r="U134" t="str">
            <v>Core costs - salary</v>
          </cell>
        </row>
        <row r="135">
          <cell r="A135" t="str">
            <v>2002-PGCA-3</v>
          </cell>
          <cell r="B135" t="str">
            <v>Perth Green Community Association</v>
          </cell>
          <cell r="C135">
            <v>43889</v>
          </cell>
          <cell r="D135">
            <v>3</v>
          </cell>
          <cell r="F135">
            <v>22500</v>
          </cell>
          <cell r="G135" t="str">
            <v>Co. Durham</v>
          </cell>
          <cell r="H135">
            <v>1160536</v>
          </cell>
          <cell r="L135" t="str">
            <v>NE32 4AQ</v>
          </cell>
          <cell r="M135" t="str">
            <v>C</v>
          </cell>
          <cell r="U135" t="str">
            <v>Towards core costs of operation</v>
          </cell>
        </row>
        <row r="136">
          <cell r="A136" t="str">
            <v>1909-P4C-1</v>
          </cell>
          <cell r="B136" t="str">
            <v>Projects4Change</v>
          </cell>
          <cell r="C136">
            <v>43728</v>
          </cell>
          <cell r="D136">
            <v>1</v>
          </cell>
          <cell r="F136">
            <v>10000</v>
          </cell>
          <cell r="G136" t="str">
            <v>Newcastle</v>
          </cell>
          <cell r="H136">
            <v>1181162</v>
          </cell>
          <cell r="L136" t="str">
            <v>NE5 1LZ</v>
          </cell>
          <cell r="M136" t="str">
            <v>YP</v>
          </cell>
          <cell r="U136" t="str">
            <v>Cowgate youth &amp; community project</v>
          </cell>
        </row>
        <row r="137">
          <cell r="A137" t="str">
            <v>2012-P4C-1</v>
          </cell>
          <cell r="B137" t="str">
            <v>Projects4Change</v>
          </cell>
          <cell r="C137">
            <v>44169</v>
          </cell>
          <cell r="D137">
            <v>1</v>
          </cell>
          <cell r="F137">
            <v>15000</v>
          </cell>
          <cell r="G137" t="str">
            <v>Newcastle</v>
          </cell>
          <cell r="H137">
            <v>1181162</v>
          </cell>
          <cell r="L137" t="str">
            <v>NE5 1LZ</v>
          </cell>
          <cell r="M137" t="str">
            <v>YP</v>
          </cell>
          <cell r="U137" t="str">
            <v>Cowgate youth &amp; community project</v>
          </cell>
        </row>
        <row r="138">
          <cell r="A138" t="str">
            <v>1912-QRDC-1</v>
          </cell>
          <cell r="B138" t="str">
            <v>Queen's Road Day Centre</v>
          </cell>
          <cell r="C138">
            <v>43805</v>
          </cell>
          <cell r="D138">
            <v>1</v>
          </cell>
          <cell r="F138">
            <v>600</v>
          </cell>
          <cell r="G138" t="str">
            <v>Co. Durham</v>
          </cell>
          <cell r="H138">
            <v>1177869</v>
          </cell>
          <cell r="L138" t="str">
            <v>NE32 3QW</v>
          </cell>
          <cell r="M138" t="str">
            <v>C</v>
          </cell>
          <cell r="U138" t="str">
            <v>Towards core costs of operation</v>
          </cell>
        </row>
        <row r="139">
          <cell r="A139" t="str">
            <v>2009-RC-1</v>
          </cell>
          <cell r="B139" t="str">
            <v>Recovery Connections</v>
          </cell>
          <cell r="C139">
            <v>44092</v>
          </cell>
          <cell r="D139">
            <v>1</v>
          </cell>
          <cell r="F139">
            <v>15000</v>
          </cell>
          <cell r="G139" t="str">
            <v>Redcar &amp; Cleveland</v>
          </cell>
          <cell r="H139">
            <v>1147748</v>
          </cell>
          <cell r="L139" t="str">
            <v>TS21 3BX</v>
          </cell>
          <cell r="M139" t="str">
            <v>C</v>
          </cell>
          <cell r="U139" t="str">
            <v>Supporting those affected by substance abuse</v>
          </cell>
        </row>
        <row r="140">
          <cell r="A140" t="str">
            <v>1909-RCVDA-1</v>
          </cell>
          <cell r="B140" t="str">
            <v>Redcar &amp; Cleveland Voluntary Development Agency</v>
          </cell>
          <cell r="C140">
            <v>43728</v>
          </cell>
          <cell r="D140">
            <v>1</v>
          </cell>
          <cell r="F140">
            <v>9200</v>
          </cell>
          <cell r="G140" t="str">
            <v>Redcar &amp; Cleveland</v>
          </cell>
          <cell r="I140" t="str">
            <v>02720382</v>
          </cell>
          <cell r="L140" t="str">
            <v>TS10 3AE</v>
          </cell>
          <cell r="M140" t="str">
            <v>C</v>
          </cell>
          <cell r="U140" t="str">
            <v>Local community micro-grants.</v>
          </cell>
        </row>
        <row r="141">
          <cell r="A141" t="str">
            <v>1912-RDT-2</v>
          </cell>
          <cell r="B141" t="str">
            <v xml:space="preserve">Redcar Development Trust </v>
          </cell>
          <cell r="C141">
            <v>43805</v>
          </cell>
          <cell r="D141">
            <v>2</v>
          </cell>
          <cell r="F141">
            <v>30000</v>
          </cell>
          <cell r="G141" t="str">
            <v>Redcar &amp; Cleveland</v>
          </cell>
          <cell r="I141" t="str">
            <v>07329283</v>
          </cell>
          <cell r="L141" t="str">
            <v>TS10 1RH</v>
          </cell>
          <cell r="M141" t="str">
            <v>YP</v>
          </cell>
          <cell r="U141" t="str">
            <v>Unrestricted funding.</v>
          </cell>
        </row>
        <row r="142">
          <cell r="A142" t="str">
            <v>1809-RSBC-1</v>
          </cell>
          <cell r="B142" t="str">
            <v>Royal Society for Blind Children (RSBC)</v>
          </cell>
          <cell r="C142">
            <v>43364</v>
          </cell>
          <cell r="D142">
            <v>1</v>
          </cell>
          <cell r="F142">
            <v>10000</v>
          </cell>
          <cell r="G142" t="str">
            <v>Co. Durham</v>
          </cell>
          <cell r="H142">
            <v>307892</v>
          </cell>
          <cell r="L142" t="str">
            <v>E8 2DJ</v>
          </cell>
          <cell r="M142" t="str">
            <v>YP</v>
          </cell>
          <cell r="U142" t="str">
            <v>Family support service</v>
          </cell>
        </row>
        <row r="143">
          <cell r="A143" t="str">
            <v>1809-RVS-3</v>
          </cell>
          <cell r="B143" t="str">
            <v xml:space="preserve">Royal Voluntary Service </v>
          </cell>
          <cell r="C143">
            <v>43364</v>
          </cell>
          <cell r="D143">
            <v>3</v>
          </cell>
          <cell r="F143">
            <v>49000</v>
          </cell>
          <cell r="G143" t="str">
            <v>Northumberland</v>
          </cell>
          <cell r="H143">
            <v>1015988</v>
          </cell>
          <cell r="L143" t="str">
            <v>NE71 6BL</v>
          </cell>
          <cell r="M143" t="str">
            <v>YP</v>
          </cell>
          <cell r="U143" t="str">
            <v>Living Well with Dementia groups (Northumberland)</v>
          </cell>
        </row>
        <row r="144">
          <cell r="A144" t="str">
            <v>1809-STCW-2</v>
          </cell>
          <cell r="B144" t="str">
            <v xml:space="preserve">Save the Children re: Wallsend </v>
          </cell>
          <cell r="C144">
            <v>43364</v>
          </cell>
          <cell r="D144">
            <v>2</v>
          </cell>
          <cell r="F144">
            <v>48420</v>
          </cell>
          <cell r="G144" t="str">
            <v>North Tyneside</v>
          </cell>
          <cell r="I144" t="str">
            <v>00178159</v>
          </cell>
          <cell r="L144" t="str">
            <v>NE28 7TN</v>
          </cell>
          <cell r="M144" t="str">
            <v>YP</v>
          </cell>
          <cell r="U144" t="str">
            <v>Story of Place</v>
          </cell>
        </row>
        <row r="145">
          <cell r="A145" t="str">
            <v>1809-STCW-3</v>
          </cell>
          <cell r="B145" t="str">
            <v xml:space="preserve">Save the Children re: Wallsend </v>
          </cell>
          <cell r="C145">
            <v>43364</v>
          </cell>
          <cell r="D145">
            <v>3</v>
          </cell>
          <cell r="F145">
            <v>250000</v>
          </cell>
          <cell r="G145" t="str">
            <v>North Tyneside</v>
          </cell>
          <cell r="I145" t="str">
            <v>00178159</v>
          </cell>
          <cell r="L145" t="str">
            <v>NE28 7TN</v>
          </cell>
          <cell r="M145" t="str">
            <v>YP</v>
          </cell>
          <cell r="U145" t="str">
            <v>Wallsend Children's Community</v>
          </cell>
        </row>
        <row r="146">
          <cell r="A146" t="str">
            <v>2009-STCW-1</v>
          </cell>
          <cell r="B146" t="str">
            <v xml:space="preserve">Save the Children re: Wallsend </v>
          </cell>
          <cell r="C146">
            <v>44092</v>
          </cell>
          <cell r="D146">
            <v>1</v>
          </cell>
          <cell r="F146">
            <v>27970</v>
          </cell>
          <cell r="G146" t="str">
            <v>North Tyneside</v>
          </cell>
          <cell r="I146" t="str">
            <v>00178159</v>
          </cell>
          <cell r="L146" t="str">
            <v>NE28 7TN</v>
          </cell>
          <cell r="M146" t="str">
            <v>YP</v>
          </cell>
          <cell r="U146" t="str">
            <v>Supporting Wallsend Children's Community project</v>
          </cell>
        </row>
        <row r="147">
          <cell r="A147" t="str">
            <v>1806-SNCG-1</v>
          </cell>
          <cell r="B147" t="str">
            <v xml:space="preserve">Scotswood Natural Community Garden </v>
          </cell>
          <cell r="C147">
            <v>43273</v>
          </cell>
          <cell r="D147">
            <v>1</v>
          </cell>
          <cell r="F147">
            <v>17550</v>
          </cell>
          <cell r="G147" t="str">
            <v>Newcastle</v>
          </cell>
          <cell r="H147">
            <v>1144976</v>
          </cell>
          <cell r="L147" t="str">
            <v>NE15 6TT</v>
          </cell>
          <cell r="M147" t="str">
            <v>C</v>
          </cell>
          <cell r="U147" t="str">
            <v>Running costs of Nature Rangers' youth group</v>
          </cell>
        </row>
        <row r="148">
          <cell r="A148" t="str">
            <v>1912-SNCGG-1</v>
          </cell>
          <cell r="B148" t="str">
            <v xml:space="preserve">Scotswood Natural Community Garden </v>
          </cell>
          <cell r="C148">
            <v>43805</v>
          </cell>
          <cell r="D148">
            <v>1</v>
          </cell>
          <cell r="F148">
            <v>4000</v>
          </cell>
          <cell r="G148" t="str">
            <v>Newcastle</v>
          </cell>
          <cell r="H148">
            <v>1144976</v>
          </cell>
          <cell r="L148" t="str">
            <v>NE15 6TT</v>
          </cell>
          <cell r="M148" t="str">
            <v>C</v>
          </cell>
          <cell r="U148" t="str">
            <v>Nature Rangers</v>
          </cell>
        </row>
        <row r="149">
          <cell r="A149" t="str">
            <v>1809-SDT-1</v>
          </cell>
          <cell r="B149" t="str">
            <v>Seahouses Development Trust</v>
          </cell>
          <cell r="C149">
            <v>43364</v>
          </cell>
          <cell r="D149">
            <v>1</v>
          </cell>
          <cell r="F149">
            <v>6000</v>
          </cell>
          <cell r="G149" t="str">
            <v>Northumberland</v>
          </cell>
          <cell r="H149">
            <v>1075610</v>
          </cell>
          <cell r="L149" t="str">
            <v>NE68 7YL</v>
          </cell>
          <cell r="M149" t="str">
            <v>C</v>
          </cell>
          <cell r="U149" t="str">
            <v>Towards core costs of operation</v>
          </cell>
        </row>
        <row r="150">
          <cell r="A150" t="str">
            <v>1912-SDT-2</v>
          </cell>
          <cell r="B150" t="str">
            <v>Seahouses Development Trust</v>
          </cell>
          <cell r="C150">
            <v>43805</v>
          </cell>
          <cell r="D150">
            <v>2</v>
          </cell>
          <cell r="F150">
            <v>20000</v>
          </cell>
          <cell r="G150" t="str">
            <v>Northumberland</v>
          </cell>
          <cell r="H150">
            <v>1075610</v>
          </cell>
          <cell r="L150" t="str">
            <v>NE68 7YL</v>
          </cell>
          <cell r="M150" t="str">
            <v>C</v>
          </cell>
          <cell r="U150" t="str">
            <v>Unrestricted funding.</v>
          </cell>
        </row>
        <row r="151">
          <cell r="A151" t="str">
            <v>1909-SEARCH-3</v>
          </cell>
          <cell r="B151" t="str">
            <v>Search</v>
          </cell>
          <cell r="C151">
            <v>43728</v>
          </cell>
          <cell r="D151">
            <v>3</v>
          </cell>
          <cell r="F151">
            <v>45000</v>
          </cell>
          <cell r="G151" t="str">
            <v>Newcastle</v>
          </cell>
          <cell r="H151">
            <v>1159907</v>
          </cell>
          <cell r="L151" t="str">
            <v>NE4 9JN</v>
          </cell>
          <cell r="M151" t="str">
            <v>OP</v>
          </cell>
          <cell r="U151" t="str">
            <v>Advice and information project</v>
          </cell>
        </row>
        <row r="152">
          <cell r="A152" t="str">
            <v>1806-SAPT-1</v>
          </cell>
          <cell r="B152" t="str">
            <v>Shiremoor Adventure Playground Trust</v>
          </cell>
          <cell r="C152">
            <v>43273</v>
          </cell>
          <cell r="D152">
            <v>1</v>
          </cell>
          <cell r="F152">
            <v>12500</v>
          </cell>
          <cell r="G152" t="str">
            <v>North Tyneside</v>
          </cell>
          <cell r="H152">
            <v>1171407</v>
          </cell>
          <cell r="L152" t="str">
            <v>NE27 0PR</v>
          </cell>
          <cell r="M152" t="str">
            <v>YP</v>
          </cell>
          <cell r="U152" t="str">
            <v>Towards core costs of operation</v>
          </cell>
        </row>
        <row r="153">
          <cell r="A153" t="str">
            <v>1802-SPL-1</v>
          </cell>
          <cell r="B153" t="str">
            <v>Shotton Partnership 2000 Limited</v>
          </cell>
          <cell r="C153">
            <v>43154</v>
          </cell>
          <cell r="D153">
            <v>1</v>
          </cell>
          <cell r="F153">
            <v>20000</v>
          </cell>
          <cell r="G153" t="str">
            <v>Co. Durham</v>
          </cell>
          <cell r="I153" t="str">
            <v>04129701</v>
          </cell>
          <cell r="L153" t="str">
            <v>DH6 2PQ</v>
          </cell>
          <cell r="M153" t="str">
            <v>C</v>
          </cell>
          <cell r="U153" t="str">
            <v>Towards core costs of operation</v>
          </cell>
        </row>
        <row r="154">
          <cell r="A154" t="str">
            <v>1806-SMCIO-3</v>
          </cell>
          <cell r="B154" t="str">
            <v>Silverline Memories CIO</v>
          </cell>
          <cell r="C154">
            <v>43273</v>
          </cell>
          <cell r="D154">
            <v>3</v>
          </cell>
          <cell r="F154">
            <v>60000</v>
          </cell>
          <cell r="G154" t="str">
            <v>Newcastle</v>
          </cell>
          <cell r="H154">
            <v>1163582</v>
          </cell>
          <cell r="L154" t="str">
            <v>NE3 1PH</v>
          </cell>
          <cell r="M154" t="str">
            <v>OP</v>
          </cell>
          <cell r="U154" t="str">
            <v>Towards core costs of operation</v>
          </cell>
        </row>
        <row r="155">
          <cell r="A155" t="str">
            <v>1909-SHAID-3</v>
          </cell>
          <cell r="B155" t="str">
            <v>Single Homeless Action Initiative  (SHAID)</v>
          </cell>
          <cell r="C155">
            <v>43728</v>
          </cell>
          <cell r="D155">
            <v>3</v>
          </cell>
          <cell r="F155">
            <v>45000</v>
          </cell>
          <cell r="G155" t="str">
            <v>Co. Durham</v>
          </cell>
          <cell r="H155">
            <v>1074505</v>
          </cell>
          <cell r="L155" t="str">
            <v>DH7 6FB</v>
          </cell>
          <cell r="M155" t="str">
            <v>C</v>
          </cell>
          <cell r="U155" t="str">
            <v>Admin worker</v>
          </cell>
        </row>
        <row r="156">
          <cell r="A156" t="str">
            <v>1912-SM-3</v>
          </cell>
          <cell r="B156" t="str">
            <v>Skill Mill</v>
          </cell>
          <cell r="C156">
            <v>43805</v>
          </cell>
          <cell r="D156">
            <v>3</v>
          </cell>
          <cell r="F156">
            <v>15000</v>
          </cell>
          <cell r="G156" t="str">
            <v>Co. Durham</v>
          </cell>
          <cell r="I156">
            <v>8705865</v>
          </cell>
          <cell r="L156" t="str">
            <v>DL15 9ES</v>
          </cell>
          <cell r="M156" t="str">
            <v>YP</v>
          </cell>
          <cell r="U156" t="str">
            <v>Hedleyhill Colliery Wood &amp; Meadow</v>
          </cell>
        </row>
        <row r="157">
          <cell r="A157" t="str">
            <v>1809-SFLCC-1</v>
          </cell>
          <cell r="B157" t="str">
            <v xml:space="preserve">Smile for Life Children's Charity </v>
          </cell>
          <cell r="C157">
            <v>43364</v>
          </cell>
          <cell r="D157">
            <v>1</v>
          </cell>
          <cell r="F157">
            <v>21000</v>
          </cell>
          <cell r="G157" t="str">
            <v>Newcastle</v>
          </cell>
          <cell r="H157">
            <v>1129935</v>
          </cell>
          <cell r="L157" t="str">
            <v>NE3 4XN</v>
          </cell>
          <cell r="M157" t="str">
            <v>YP</v>
          </cell>
          <cell r="U157" t="str">
            <v>Café Beam expansion</v>
          </cell>
        </row>
        <row r="158">
          <cell r="A158" t="str">
            <v>1809-SFLCC-3</v>
          </cell>
          <cell r="B158" t="str">
            <v xml:space="preserve">Smile for Life Children's Charity </v>
          </cell>
          <cell r="C158">
            <v>43364</v>
          </cell>
          <cell r="D158">
            <v>3</v>
          </cell>
          <cell r="F158">
            <v>38750</v>
          </cell>
          <cell r="G158" t="str">
            <v>Newcastle</v>
          </cell>
          <cell r="H158">
            <v>1129935</v>
          </cell>
          <cell r="L158" t="str">
            <v>NE3 4XN</v>
          </cell>
          <cell r="M158" t="str">
            <v>YP</v>
          </cell>
          <cell r="U158" t="str">
            <v>Café Beam</v>
          </cell>
        </row>
        <row r="159">
          <cell r="A159" t="str">
            <v>1806-SBBC-2</v>
          </cell>
          <cell r="B159" t="str">
            <v>South Bank Baptist Church</v>
          </cell>
          <cell r="C159">
            <v>43273</v>
          </cell>
          <cell r="D159">
            <v>2</v>
          </cell>
          <cell r="F159">
            <v>27239</v>
          </cell>
          <cell r="G159" t="str">
            <v>Middlesbrough</v>
          </cell>
          <cell r="L159" t="str">
            <v>TS6 6PH</v>
          </cell>
          <cell r="M159" t="str">
            <v>C</v>
          </cell>
          <cell r="U159" t="str">
            <v>Core costs - salary</v>
          </cell>
        </row>
        <row r="160">
          <cell r="A160" t="str">
            <v>1806-SBABC-1</v>
          </cell>
          <cell r="B160" t="str">
            <v>South Bank Amateur Boxing Club</v>
          </cell>
          <cell r="C160">
            <v>43273</v>
          </cell>
          <cell r="D160">
            <v>1</v>
          </cell>
          <cell r="F160">
            <v>5000</v>
          </cell>
          <cell r="G160" t="str">
            <v>Middlesbrough</v>
          </cell>
          <cell r="L160" t="str">
            <v>TS8 0RS</v>
          </cell>
          <cell r="M160" t="str">
            <v>C</v>
          </cell>
          <cell r="U160" t="str">
            <v>Capital costs.</v>
          </cell>
        </row>
        <row r="161">
          <cell r="A161" t="str">
            <v>1906-SSP-3</v>
          </cell>
          <cell r="B161" t="str">
            <v>South Stanley Partnership</v>
          </cell>
          <cell r="C161">
            <v>43630</v>
          </cell>
          <cell r="D161">
            <v>3</v>
          </cell>
          <cell r="F161">
            <v>30600</v>
          </cell>
          <cell r="G161" t="str">
            <v>Co. Durham</v>
          </cell>
          <cell r="H161">
            <v>1114716</v>
          </cell>
          <cell r="L161" t="str">
            <v>DH9 6PG</v>
          </cell>
          <cell r="M161" t="str">
            <v>OP</v>
          </cell>
          <cell r="U161" t="str">
            <v>Lunch club</v>
          </cell>
        </row>
        <row r="162">
          <cell r="A162" t="str">
            <v>1809-STCKP-1</v>
          </cell>
          <cell r="B162" t="str">
            <v>South Tyneside Churches Key Project</v>
          </cell>
          <cell r="C162">
            <v>43364</v>
          </cell>
          <cell r="D162">
            <v>1</v>
          </cell>
          <cell r="F162">
            <v>45000</v>
          </cell>
          <cell r="G162" t="str">
            <v>South Tyneside</v>
          </cell>
          <cell r="H162">
            <v>1108921</v>
          </cell>
          <cell r="L162" t="str">
            <v>NE33 2BA</v>
          </cell>
          <cell r="M162" t="str">
            <v>YP</v>
          </cell>
          <cell r="U162" t="str">
            <v>Towards core costs of operation</v>
          </cell>
        </row>
        <row r="163">
          <cell r="A163" t="str">
            <v>1912-SWTMC-2</v>
          </cell>
          <cell r="B163" t="str">
            <v>South West Tyneside Methodist Circuit</v>
          </cell>
          <cell r="C163">
            <v>43805</v>
          </cell>
          <cell r="D163">
            <v>2</v>
          </cell>
          <cell r="F163">
            <v>12000</v>
          </cell>
          <cell r="G163" t="str">
            <v>Newcastle</v>
          </cell>
          <cell r="H163">
            <v>1133266</v>
          </cell>
          <cell r="L163" t="str">
            <v>NE16 4BQ</v>
          </cell>
          <cell r="M163" t="str">
            <v>C</v>
          </cell>
          <cell r="U163" t="str">
            <v>Core costs - salary</v>
          </cell>
        </row>
        <row r="164">
          <cell r="A164" t="str">
            <v>1912-SAYES-NYP-3</v>
          </cell>
          <cell r="B164" t="str">
            <v>St Anthony's Youth &amp; Education Support (part of NYP)</v>
          </cell>
          <cell r="C164">
            <v>43805</v>
          </cell>
          <cell r="D164">
            <v>3</v>
          </cell>
          <cell r="F164">
            <v>51214</v>
          </cell>
          <cell r="G164" t="str">
            <v>Newcastle</v>
          </cell>
          <cell r="H164">
            <v>1130531</v>
          </cell>
          <cell r="L164" t="str">
            <v>NE6 4EN</v>
          </cell>
          <cell r="M164" t="str">
            <v>YP</v>
          </cell>
          <cell r="U164" t="str">
            <v>Neighbourhood Youth Project</v>
          </cell>
        </row>
        <row r="165">
          <cell r="A165" t="str">
            <v>1806-SCCP-1</v>
          </cell>
          <cell r="B165" t="str">
            <v xml:space="preserve">St Chad's CommunityProject </v>
          </cell>
          <cell r="C165">
            <v>43273</v>
          </cell>
          <cell r="D165">
            <v>1</v>
          </cell>
          <cell r="F165">
            <v>8726</v>
          </cell>
          <cell r="G165" t="str">
            <v>Gateshead</v>
          </cell>
          <cell r="I165" t="str">
            <v>04136595</v>
          </cell>
          <cell r="L165" t="str">
            <v>NE8 1YN</v>
          </cell>
          <cell r="M165" t="str">
            <v>YP</v>
          </cell>
          <cell r="U165" t="str">
            <v>Cool Kats</v>
          </cell>
        </row>
        <row r="166">
          <cell r="A166" t="str">
            <v>1906-SCCP-1</v>
          </cell>
          <cell r="B166" t="str">
            <v xml:space="preserve">St Chad's Community Project </v>
          </cell>
          <cell r="C166">
            <v>43630</v>
          </cell>
          <cell r="D166">
            <v>1</v>
          </cell>
          <cell r="F166">
            <v>7667</v>
          </cell>
          <cell r="G166" t="str">
            <v>Gateshead</v>
          </cell>
          <cell r="I166" t="str">
            <v>04136595</v>
          </cell>
          <cell r="L166" t="str">
            <v>NE8 1YN</v>
          </cell>
          <cell r="M166" t="str">
            <v>YP</v>
          </cell>
          <cell r="U166" t="str">
            <v>Cool Kats</v>
          </cell>
        </row>
        <row r="167">
          <cell r="A167" t="str">
            <v>2009-SCCP-1</v>
          </cell>
          <cell r="B167" t="str">
            <v xml:space="preserve">St Chad's Community Project </v>
          </cell>
          <cell r="C167">
            <v>44092</v>
          </cell>
          <cell r="D167">
            <v>1</v>
          </cell>
          <cell r="F167">
            <v>15000</v>
          </cell>
          <cell r="G167" t="str">
            <v>Gateshead</v>
          </cell>
          <cell r="I167" t="str">
            <v>04136595</v>
          </cell>
          <cell r="L167" t="str">
            <v>NE8 1YN</v>
          </cell>
          <cell r="M167" t="str">
            <v>YP</v>
          </cell>
          <cell r="U167" t="str">
            <v>Cool Kats</v>
          </cell>
        </row>
        <row r="168">
          <cell r="A168" t="str">
            <v>1802-SCH-1</v>
          </cell>
          <cell r="B168" t="str">
            <v>St Cuthbert's Hospice</v>
          </cell>
          <cell r="C168">
            <v>43154</v>
          </cell>
          <cell r="D168">
            <v>1</v>
          </cell>
          <cell r="F168">
            <v>10000</v>
          </cell>
          <cell r="G168" t="str">
            <v>Co. Durham</v>
          </cell>
          <cell r="H168">
            <v>519767</v>
          </cell>
          <cell r="L168" t="str">
            <v>DH1 3QF</v>
          </cell>
          <cell r="M168" t="str">
            <v>OP</v>
          </cell>
          <cell r="U168" t="str">
            <v>Project Grow</v>
          </cell>
        </row>
        <row r="169">
          <cell r="A169" t="str">
            <v>1806-SHCES-1</v>
          </cell>
          <cell r="B169" t="str">
            <v xml:space="preserve">St Hild's Church of England School </v>
          </cell>
          <cell r="C169">
            <v>43273</v>
          </cell>
          <cell r="D169">
            <v>1</v>
          </cell>
          <cell r="F169">
            <v>5500</v>
          </cell>
          <cell r="G169" t="str">
            <v>Hartlepool</v>
          </cell>
          <cell r="K169" t="str">
            <v>133293</v>
          </cell>
          <cell r="L169" t="str">
            <v>TS24 9PB</v>
          </cell>
          <cell r="M169" t="str">
            <v>YP</v>
          </cell>
          <cell r="U169" t="str">
            <v>Holiday activity programme</v>
          </cell>
        </row>
        <row r="170">
          <cell r="A170" t="str">
            <v>1903-SHCES-1</v>
          </cell>
          <cell r="B170" t="str">
            <v xml:space="preserve">St. Hild's Church of England School </v>
          </cell>
          <cell r="C170">
            <v>43525</v>
          </cell>
          <cell r="D170">
            <v>1</v>
          </cell>
          <cell r="F170">
            <v>5500</v>
          </cell>
          <cell r="G170" t="str">
            <v>Hartlepool</v>
          </cell>
          <cell r="K170" t="str">
            <v>133293</v>
          </cell>
          <cell r="L170" t="str">
            <v>TS24 9PB</v>
          </cell>
          <cell r="M170" t="str">
            <v>YP</v>
          </cell>
          <cell r="U170" t="str">
            <v>Summer fun club</v>
          </cell>
        </row>
        <row r="171">
          <cell r="A171" t="str">
            <v>2002-SHCES-1</v>
          </cell>
          <cell r="B171" t="str">
            <v xml:space="preserve">St Hild's Church of England School </v>
          </cell>
          <cell r="C171">
            <v>43889</v>
          </cell>
          <cell r="D171">
            <v>1</v>
          </cell>
          <cell r="F171">
            <v>5500</v>
          </cell>
          <cell r="G171" t="str">
            <v>Hartlepool</v>
          </cell>
          <cell r="K171" t="str">
            <v>133293</v>
          </cell>
          <cell r="L171" t="str">
            <v>TS24 9PB</v>
          </cell>
          <cell r="M171" t="str">
            <v>YP</v>
          </cell>
          <cell r="U171" t="str">
            <v>Summer fun club</v>
          </cell>
        </row>
        <row r="172">
          <cell r="A172" t="str">
            <v>1802-SPCP-2</v>
          </cell>
          <cell r="B172" t="str">
            <v xml:space="preserve">St Paul's Community Partnership </v>
          </cell>
          <cell r="C172">
            <v>43154</v>
          </cell>
          <cell r="D172">
            <v>2</v>
          </cell>
          <cell r="F172">
            <v>10000</v>
          </cell>
          <cell r="G172" t="str">
            <v>North Tyneside</v>
          </cell>
          <cell r="H172">
            <v>1141083</v>
          </cell>
          <cell r="L172" t="str">
            <v>NE28 6SL</v>
          </cell>
          <cell r="M172" t="str">
            <v>C</v>
          </cell>
          <cell r="U172" t="str">
            <v>Core costs - salary</v>
          </cell>
        </row>
        <row r="173">
          <cell r="A173" t="str">
            <v>1806-SPCP-3</v>
          </cell>
          <cell r="B173" t="str">
            <v xml:space="preserve">St Paul's Community Partnership </v>
          </cell>
          <cell r="C173">
            <v>43273</v>
          </cell>
          <cell r="D173">
            <v>3</v>
          </cell>
          <cell r="F173">
            <v>6000</v>
          </cell>
          <cell r="G173" t="str">
            <v>North Tyneside</v>
          </cell>
          <cell r="H173">
            <v>1141083</v>
          </cell>
          <cell r="L173" t="str">
            <v>NE28 6SL</v>
          </cell>
          <cell r="M173" t="str">
            <v>C</v>
          </cell>
          <cell r="U173" t="str">
            <v>Towards core costs of operation</v>
          </cell>
        </row>
        <row r="174">
          <cell r="A174" t="str">
            <v>1809-STAMP-3</v>
          </cell>
          <cell r="B174" t="str">
            <v>STAMP Revisited</v>
          </cell>
          <cell r="C174">
            <v>43364</v>
          </cell>
          <cell r="D174">
            <v>3</v>
          </cell>
          <cell r="F174">
            <v>60000</v>
          </cell>
          <cell r="G174" t="str">
            <v>Middlesbrough</v>
          </cell>
          <cell r="H174">
            <v>1171432</v>
          </cell>
          <cell r="L174" t="str">
            <v>TS4 3AF</v>
          </cell>
          <cell r="M174" t="str">
            <v>C</v>
          </cell>
          <cell r="U174" t="str">
            <v>Mental health advocacy service</v>
          </cell>
        </row>
        <row r="175">
          <cell r="A175" t="str">
            <v>1802-SAYC-1</v>
          </cell>
          <cell r="B175" t="str">
            <v xml:space="preserve">Stanley Area Youth Consortium </v>
          </cell>
          <cell r="C175">
            <v>43154</v>
          </cell>
          <cell r="D175">
            <v>1</v>
          </cell>
          <cell r="F175">
            <v>42000</v>
          </cell>
          <cell r="G175" t="str">
            <v>Co. Durham</v>
          </cell>
          <cell r="L175" t="str">
            <v>DH9 9LU</v>
          </cell>
          <cell r="M175" t="str">
            <v>YP</v>
          </cell>
          <cell r="U175" t="str">
            <v>Towards core costs of operation</v>
          </cell>
        </row>
        <row r="176">
          <cell r="A176" t="str">
            <v>1903-SAYC-1</v>
          </cell>
          <cell r="B176" t="str">
            <v xml:space="preserve">Stanley Area Youth Consortium </v>
          </cell>
          <cell r="C176">
            <v>43525</v>
          </cell>
          <cell r="D176">
            <v>1</v>
          </cell>
          <cell r="F176">
            <v>40000</v>
          </cell>
          <cell r="G176" t="str">
            <v>Co. Durham</v>
          </cell>
          <cell r="L176" t="str">
            <v>DH9 9LU</v>
          </cell>
          <cell r="M176" t="str">
            <v>YP</v>
          </cell>
          <cell r="U176" t="str">
            <v>Towards core costs of operation</v>
          </cell>
        </row>
        <row r="177">
          <cell r="A177" t="str">
            <v>1809-Starz-3</v>
          </cell>
          <cell r="B177" t="str">
            <v>Starz Kids Club (St Cuthberts Marton PCC)</v>
          </cell>
          <cell r="C177">
            <v>43364</v>
          </cell>
          <cell r="D177">
            <v>2</v>
          </cell>
          <cell r="F177">
            <v>10000</v>
          </cell>
          <cell r="G177" t="str">
            <v>Middlesbrough</v>
          </cell>
          <cell r="H177">
            <v>1142699</v>
          </cell>
          <cell r="L177" t="str">
            <v>TS4 3QA</v>
          </cell>
          <cell r="M177" t="str">
            <v>YP</v>
          </cell>
          <cell r="U177" t="str">
            <v>Towards core costs of operation</v>
          </cell>
        </row>
        <row r="178">
          <cell r="A178" t="str">
            <v>1903-SYPP-3</v>
          </cell>
          <cell r="B178" t="str">
            <v>Streetwise Young People's Project</v>
          </cell>
          <cell r="C178">
            <v>43525</v>
          </cell>
          <cell r="D178">
            <v>3</v>
          </cell>
          <cell r="F178">
            <v>75000</v>
          </cell>
          <cell r="G178" t="str">
            <v>Newcastle</v>
          </cell>
          <cell r="H178">
            <v>1058360</v>
          </cell>
          <cell r="L178" t="str">
            <v>NE1 4XB</v>
          </cell>
          <cell r="M178" t="str">
            <v>YP</v>
          </cell>
          <cell r="U178" t="str">
            <v>Unrestricted funding.</v>
          </cell>
        </row>
        <row r="179">
          <cell r="A179" t="str">
            <v>2002-SUNDRSB-1</v>
          </cell>
          <cell r="B179" t="str">
            <v>Sunderland &amp; North Durham RSB (SUNDRSB)</v>
          </cell>
          <cell r="C179">
            <v>43889</v>
          </cell>
          <cell r="D179">
            <v>1</v>
          </cell>
          <cell r="F179">
            <v>10000</v>
          </cell>
          <cell r="G179" t="str">
            <v>Sunderland</v>
          </cell>
          <cell r="H179">
            <v>702325</v>
          </cell>
          <cell r="L179" t="str">
            <v>SR4 6NF</v>
          </cell>
          <cell r="M179" t="str">
            <v>YP</v>
          </cell>
          <cell r="U179" t="str">
            <v>Towards core costs of operation</v>
          </cell>
        </row>
        <row r="180">
          <cell r="A180" t="str">
            <v>1906-SATCCIO-3</v>
          </cell>
          <cell r="B180" t="str">
            <v xml:space="preserve">Sunderland All Together Consortium CIO </v>
          </cell>
          <cell r="C180">
            <v>43630</v>
          </cell>
          <cell r="D180">
            <v>3</v>
          </cell>
          <cell r="F180">
            <v>240000</v>
          </cell>
          <cell r="G180" t="str">
            <v>Sunderland</v>
          </cell>
          <cell r="H180">
            <v>1182003</v>
          </cell>
          <cell r="L180" t="str">
            <v>SR2 0HR</v>
          </cell>
          <cell r="M180" t="str">
            <v>YP</v>
          </cell>
          <cell r="U180" t="str">
            <v>Towards core costs of operation</v>
          </cell>
        </row>
        <row r="181">
          <cell r="A181" t="str">
            <v>1912-SATCCIO-1</v>
          </cell>
          <cell r="B181" t="str">
            <v xml:space="preserve">Sunderland All Together Consortium CIO </v>
          </cell>
          <cell r="C181">
            <v>43805</v>
          </cell>
          <cell r="D181">
            <v>1</v>
          </cell>
          <cell r="F181">
            <v>15000</v>
          </cell>
          <cell r="G181" t="str">
            <v>Sunderland</v>
          </cell>
          <cell r="H181">
            <v>1182003</v>
          </cell>
          <cell r="L181" t="str">
            <v>SR2 0HR</v>
          </cell>
          <cell r="M181" t="str">
            <v>YP</v>
          </cell>
          <cell r="U181" t="str">
            <v>Core costs - salary</v>
          </cell>
        </row>
        <row r="182">
          <cell r="A182" t="str">
            <v>1806-SBIC-2</v>
          </cell>
          <cell r="B182" t="str">
            <v xml:space="preserve">Sunderland Bangladesh International Centre </v>
          </cell>
          <cell r="C182">
            <v>43273</v>
          </cell>
          <cell r="D182">
            <v>2</v>
          </cell>
          <cell r="F182">
            <v>35000</v>
          </cell>
          <cell r="G182" t="str">
            <v>Sunderland</v>
          </cell>
          <cell r="H182">
            <v>1085598</v>
          </cell>
          <cell r="L182" t="str">
            <v>SR1 2QD</v>
          </cell>
          <cell r="M182" t="str">
            <v>C</v>
          </cell>
          <cell r="U182" t="str">
            <v>Towards core costs of operation</v>
          </cell>
        </row>
        <row r="183">
          <cell r="A183" t="str">
            <v>2006-SBIC-1</v>
          </cell>
          <cell r="B183" t="str">
            <v xml:space="preserve">Sunderland Bangladesh International Centre </v>
          </cell>
          <cell r="C183">
            <v>44002</v>
          </cell>
          <cell r="D183">
            <v>1</v>
          </cell>
          <cell r="F183">
            <v>15000</v>
          </cell>
          <cell r="G183" t="str">
            <v>Sunderland</v>
          </cell>
          <cell r="H183">
            <v>1085598</v>
          </cell>
          <cell r="L183" t="str">
            <v>SR1 2QD</v>
          </cell>
          <cell r="M183" t="str">
            <v>C</v>
          </cell>
          <cell r="U183" t="str">
            <v>Towards core costs of operation</v>
          </cell>
        </row>
        <row r="184">
          <cell r="A184" t="str">
            <v>1909-TLC-3</v>
          </cell>
          <cell r="B184" t="str">
            <v>Teams Life Centre (Dunston Family Church)</v>
          </cell>
          <cell r="C184">
            <v>43728</v>
          </cell>
          <cell r="D184">
            <v>3</v>
          </cell>
          <cell r="F184">
            <v>15450</v>
          </cell>
          <cell r="G184" t="str">
            <v>Gateshead</v>
          </cell>
          <cell r="H184">
            <v>1168266</v>
          </cell>
          <cell r="L184" t="str">
            <v>NE8 2PW</v>
          </cell>
          <cell r="M184" t="str">
            <v>OP</v>
          </cell>
          <cell r="U184" t="str">
            <v>Unrestricted funding.</v>
          </cell>
        </row>
        <row r="185">
          <cell r="A185" t="str">
            <v>1912-TDLS-3</v>
          </cell>
          <cell r="B185" t="str">
            <v>Teesside Dementia Link Services</v>
          </cell>
          <cell r="C185">
            <v>43805</v>
          </cell>
          <cell r="D185">
            <v>3</v>
          </cell>
          <cell r="F185">
            <v>29394</v>
          </cell>
          <cell r="G185" t="str">
            <v>Stockton</v>
          </cell>
          <cell r="H185">
            <v>1175890</v>
          </cell>
          <cell r="L185" t="str">
            <v>TS17 5BB</v>
          </cell>
          <cell r="M185" t="str">
            <v>OP</v>
          </cell>
          <cell r="U185" t="str">
            <v>Dementia Link project</v>
          </cell>
        </row>
        <row r="186">
          <cell r="A186" t="str">
            <v>2009-TAL-1</v>
          </cell>
          <cell r="B186" t="str">
            <v xml:space="preserve">Tin Arts Limited </v>
          </cell>
          <cell r="C186">
            <v>44092</v>
          </cell>
          <cell r="D186">
            <v>1</v>
          </cell>
          <cell r="F186">
            <v>17500</v>
          </cell>
          <cell r="G186" t="str">
            <v>Co. Durham</v>
          </cell>
          <cell r="I186" t="str">
            <v>05600161</v>
          </cell>
          <cell r="L186" t="str">
            <v>DH1 5BL</v>
          </cell>
          <cell r="M186" t="str">
            <v>YP</v>
          </cell>
          <cell r="U186" t="str">
            <v>Emerging Young Dancers programme</v>
          </cell>
        </row>
        <row r="187">
          <cell r="A187" t="str">
            <v>1806-TMC-3</v>
          </cell>
          <cell r="B187" t="str">
            <v>Together Middlesbrough &amp; Cleveland</v>
          </cell>
          <cell r="C187">
            <v>43273</v>
          </cell>
          <cell r="D187">
            <v>3</v>
          </cell>
          <cell r="F187">
            <v>40000</v>
          </cell>
          <cell r="G187" t="str">
            <v>Middlesbrough</v>
          </cell>
          <cell r="H187">
            <v>1159355</v>
          </cell>
          <cell r="L187" t="str">
            <v>TS3 6LD</v>
          </cell>
          <cell r="M187" t="str">
            <v>C</v>
          </cell>
          <cell r="U187" t="str">
            <v>Feast of Fun / Community project</v>
          </cell>
        </row>
        <row r="188">
          <cell r="A188" t="str">
            <v>1809-TC-2</v>
          </cell>
          <cell r="B188" t="str">
            <v>Trinity Centre</v>
          </cell>
          <cell r="C188">
            <v>43364</v>
          </cell>
          <cell r="D188">
            <v>2</v>
          </cell>
          <cell r="F188">
            <v>5550</v>
          </cell>
          <cell r="G188" t="str">
            <v>Middlesbrough</v>
          </cell>
          <cell r="H188">
            <v>1164224</v>
          </cell>
          <cell r="L188" t="str">
            <v>TS3 6LD</v>
          </cell>
          <cell r="M188" t="str">
            <v>YP</v>
          </cell>
          <cell r="U188" t="str">
            <v>Towards core costs of operation</v>
          </cell>
        </row>
        <row r="189">
          <cell r="A189" t="str">
            <v>1903-UCCT-3</v>
          </cell>
          <cell r="B189" t="str">
            <v>Upper Coquetdale Community Transport</v>
          </cell>
          <cell r="C189">
            <v>43525</v>
          </cell>
          <cell r="D189">
            <v>3</v>
          </cell>
          <cell r="F189">
            <v>27000</v>
          </cell>
          <cell r="G189" t="str">
            <v>Northumberland</v>
          </cell>
          <cell r="H189">
            <v>1105007</v>
          </cell>
          <cell r="L189" t="str">
            <v>NE65 7NE</v>
          </cell>
          <cell r="M189" t="str">
            <v>C</v>
          </cell>
          <cell r="U189" t="str">
            <v>Transport Manager</v>
          </cell>
        </row>
        <row r="190">
          <cell r="A190" t="str">
            <v>1809-UTASS-3</v>
          </cell>
          <cell r="B190" t="str">
            <v>Upper Teesdale Agricultural Support Service</v>
          </cell>
          <cell r="C190">
            <v>43364</v>
          </cell>
          <cell r="D190">
            <v>3</v>
          </cell>
          <cell r="F190">
            <v>45000</v>
          </cell>
          <cell r="G190" t="str">
            <v>Co. Durham</v>
          </cell>
          <cell r="H190">
            <v>1105007</v>
          </cell>
          <cell r="L190" t="str">
            <v>NE65 7EP</v>
          </cell>
          <cell r="M190" t="str">
            <v>C</v>
          </cell>
          <cell r="U190" t="str">
            <v>Towards core costs of operation</v>
          </cell>
        </row>
        <row r="191">
          <cell r="A191" t="str">
            <v>1809-UV-3</v>
          </cell>
          <cell r="B191" t="str">
            <v>Useful Vision</v>
          </cell>
          <cell r="C191">
            <v>43364</v>
          </cell>
          <cell r="D191">
            <v>3</v>
          </cell>
          <cell r="F191">
            <v>30600</v>
          </cell>
          <cell r="G191" t="str">
            <v>Newcastle</v>
          </cell>
          <cell r="H191">
            <v>1108824</v>
          </cell>
          <cell r="L191" t="str">
            <v>NE15 8LN</v>
          </cell>
          <cell r="M191" t="str">
            <v>YP</v>
          </cell>
          <cell r="U191" t="str">
            <v>Volunteer co-ordinator</v>
          </cell>
        </row>
        <row r="192">
          <cell r="A192" t="str">
            <v>2002-WWIN-3</v>
          </cell>
          <cell r="B192" t="str">
            <v>Wearside Women in Need</v>
          </cell>
          <cell r="C192">
            <v>43889</v>
          </cell>
          <cell r="D192">
            <v>3</v>
          </cell>
          <cell r="F192">
            <v>45000</v>
          </cell>
          <cell r="G192" t="str">
            <v>Sunderland</v>
          </cell>
          <cell r="H192">
            <v>1181932</v>
          </cell>
          <cell r="L192" t="str">
            <v>NE37 2BA</v>
          </cell>
          <cell r="M192" t="str">
            <v>C</v>
          </cell>
          <cell r="U192" t="str">
            <v>Core costs - salary</v>
          </cell>
        </row>
        <row r="193">
          <cell r="A193" t="str">
            <v>1806-WEWGC-2</v>
          </cell>
          <cell r="B193" t="str">
            <v xml:space="preserve">West End Women &amp; Girls Centre </v>
          </cell>
          <cell r="C193">
            <v>43273</v>
          </cell>
          <cell r="D193">
            <v>2</v>
          </cell>
          <cell r="F193">
            <v>40000</v>
          </cell>
          <cell r="G193" t="str">
            <v>Newcastle</v>
          </cell>
          <cell r="H193">
            <v>1160161</v>
          </cell>
          <cell r="L193" t="str">
            <v>NE4 6SQ</v>
          </cell>
          <cell r="M193" t="str">
            <v>YP</v>
          </cell>
          <cell r="U193" t="str">
            <v>Towards core costs of operation</v>
          </cell>
        </row>
        <row r="194">
          <cell r="A194" t="str">
            <v>1912-WEWGC-NYP-3</v>
          </cell>
          <cell r="B194" t="str">
            <v xml:space="preserve">West End Women &amp; Girls Centre (NYP) </v>
          </cell>
          <cell r="C194">
            <v>43805</v>
          </cell>
          <cell r="D194">
            <v>3</v>
          </cell>
          <cell r="F194">
            <v>32964</v>
          </cell>
          <cell r="G194" t="str">
            <v>Newcastle</v>
          </cell>
          <cell r="H194">
            <v>1160161</v>
          </cell>
          <cell r="L194" t="str">
            <v>NE4 6SQ</v>
          </cell>
          <cell r="M194" t="str">
            <v>YP</v>
          </cell>
          <cell r="U194" t="str">
            <v>Neighbourhood Youth Project</v>
          </cell>
        </row>
        <row r="195">
          <cell r="A195" t="str">
            <v>1906-WVP-3</v>
          </cell>
          <cell r="B195" t="str">
            <v>West View Project Children &amp; Young People's Activity Centre</v>
          </cell>
          <cell r="C195">
            <v>43630</v>
          </cell>
          <cell r="D195">
            <v>3</v>
          </cell>
          <cell r="F195">
            <v>36000</v>
          </cell>
          <cell r="G195" t="str">
            <v>Hartlepool</v>
          </cell>
          <cell r="I195" t="str">
            <v>11093288</v>
          </cell>
          <cell r="L195" t="str">
            <v>TS24 9JQ</v>
          </cell>
          <cell r="M195" t="str">
            <v>YP</v>
          </cell>
          <cell r="U195" t="str">
            <v>Towards core costs of operation</v>
          </cell>
        </row>
        <row r="196">
          <cell r="A196" t="str">
            <v>2002-WT-1</v>
          </cell>
          <cell r="B196" t="str">
            <v>Wharton Trust (The)</v>
          </cell>
          <cell r="C196">
            <v>43889</v>
          </cell>
          <cell r="D196">
            <v>1</v>
          </cell>
          <cell r="F196">
            <v>5000</v>
          </cell>
          <cell r="G196" t="str">
            <v>Hartlepool</v>
          </cell>
          <cell r="H196">
            <v>1059956</v>
          </cell>
          <cell r="L196" t="str">
            <v>TS24 8NS</v>
          </cell>
          <cell r="M196" t="str">
            <v>YP</v>
          </cell>
          <cell r="U196" t="str">
            <v>Youth service costs</v>
          </cell>
        </row>
        <row r="197">
          <cell r="A197" t="str">
            <v>1906-WUCIC-3</v>
          </cell>
          <cell r="B197" t="str">
            <v>Whippet Up CIC</v>
          </cell>
          <cell r="C197">
            <v>43630</v>
          </cell>
          <cell r="D197">
            <v>3</v>
          </cell>
          <cell r="F197">
            <v>28125</v>
          </cell>
          <cell r="G197" t="str">
            <v>Redcar &amp; Cleveland</v>
          </cell>
          <cell r="I197">
            <v>11208593</v>
          </cell>
          <cell r="L197" t="str">
            <v>TS122PJ</v>
          </cell>
          <cell r="M197" t="str">
            <v>OP</v>
          </cell>
          <cell r="U197" t="str">
            <v>Dementia support</v>
          </cell>
        </row>
        <row r="198">
          <cell r="A198" t="str">
            <v>1906-WHIST-3</v>
          </cell>
          <cell r="B198" t="str">
            <v>Women's Health in South Tyneside (WHIST)</v>
          </cell>
          <cell r="C198">
            <v>43630</v>
          </cell>
          <cell r="D198">
            <v>3</v>
          </cell>
          <cell r="F198">
            <v>45000</v>
          </cell>
          <cell r="G198" t="str">
            <v>South Tyneside</v>
          </cell>
          <cell r="H198">
            <v>1119901</v>
          </cell>
          <cell r="L198" t="str">
            <v>NE33 1TA</v>
          </cell>
          <cell r="M198" t="str">
            <v>C</v>
          </cell>
          <cell r="U198" t="str">
            <v>Towards core costs of operation</v>
          </cell>
        </row>
        <row r="199">
          <cell r="A199" t="str">
            <v>2002-WWCIC-3</v>
          </cell>
          <cell r="B199" t="str">
            <v>Woodshed Workshop CIC</v>
          </cell>
          <cell r="C199">
            <v>43889</v>
          </cell>
          <cell r="D199">
            <v>3</v>
          </cell>
          <cell r="F199">
            <v>45000</v>
          </cell>
          <cell r="G199" t="str">
            <v>Co. Durham</v>
          </cell>
          <cell r="I199">
            <v>11521604</v>
          </cell>
          <cell r="L199" t="str">
            <v>DH7 6RG</v>
          </cell>
          <cell r="M199" t="str">
            <v>C</v>
          </cell>
          <cell r="U199" t="str">
            <v>Core costs - salary</v>
          </cell>
        </row>
        <row r="200">
          <cell r="A200" t="str">
            <v>2002-YMCAN-1</v>
          </cell>
          <cell r="B200" t="str">
            <v>YMCA Newcastle</v>
          </cell>
          <cell r="C200">
            <v>43889</v>
          </cell>
          <cell r="D200">
            <v>1</v>
          </cell>
          <cell r="F200">
            <v>18000</v>
          </cell>
          <cell r="G200" t="str">
            <v>Newcastle</v>
          </cell>
          <cell r="H200">
            <v>1070578</v>
          </cell>
          <cell r="L200" t="str">
            <v>NE6 3AB</v>
          </cell>
          <cell r="M200" t="str">
            <v>YP</v>
          </cell>
          <cell r="U200" t="str">
            <v>Felling nursery outdoor space</v>
          </cell>
        </row>
        <row r="201">
          <cell r="A201" t="str">
            <v>1903-YMCANT-3</v>
          </cell>
          <cell r="B201" t="str">
            <v>YMCA North Tyneside</v>
          </cell>
          <cell r="C201">
            <v>43525</v>
          </cell>
          <cell r="D201">
            <v>3</v>
          </cell>
          <cell r="F201">
            <v>45000</v>
          </cell>
          <cell r="G201" t="str">
            <v>North Tyneside</v>
          </cell>
          <cell r="H201">
            <v>1011495</v>
          </cell>
          <cell r="L201" t="str">
            <v>NE29 0AB</v>
          </cell>
          <cell r="M201" t="str">
            <v>YP</v>
          </cell>
          <cell r="U201" t="str">
            <v>Towards core costs of operation</v>
          </cell>
        </row>
        <row r="202">
          <cell r="A202" t="str">
            <v>1806-YMCANL-2</v>
          </cell>
          <cell r="B202" t="str">
            <v xml:space="preserve">YMCA Northumberland </v>
          </cell>
          <cell r="C202">
            <v>43273</v>
          </cell>
          <cell r="D202">
            <v>2</v>
          </cell>
          <cell r="F202">
            <v>24938</v>
          </cell>
          <cell r="G202" t="str">
            <v>Northumberland</v>
          </cell>
          <cell r="H202">
            <v>1076157</v>
          </cell>
          <cell r="L202" t="str">
            <v>NE63 9XQ</v>
          </cell>
          <cell r="M202" t="str">
            <v>YP</v>
          </cell>
          <cell r="U202" t="str">
            <v>Equipment</v>
          </cell>
        </row>
        <row r="203">
          <cell r="A203" t="str">
            <v>2012-YMCANL-1</v>
          </cell>
          <cell r="B203" t="str">
            <v xml:space="preserve">YMCA Northumberland </v>
          </cell>
          <cell r="C203">
            <v>44169</v>
          </cell>
          <cell r="D203">
            <v>1</v>
          </cell>
          <cell r="F203">
            <v>15000</v>
          </cell>
          <cell r="G203" t="str">
            <v>Northumberland</v>
          </cell>
          <cell r="H203">
            <v>1076157</v>
          </cell>
          <cell r="L203" t="str">
            <v>NE63 9XQ</v>
          </cell>
          <cell r="M203" t="str">
            <v>YP</v>
          </cell>
          <cell r="U203" t="str">
            <v>Capital costs.</v>
          </cell>
        </row>
        <row r="204">
          <cell r="A204" t="str">
            <v>1903-YAV-3</v>
          </cell>
          <cell r="B204" t="str">
            <v>Young Asian Voices</v>
          </cell>
          <cell r="C204">
            <v>43525</v>
          </cell>
          <cell r="D204">
            <v>3</v>
          </cell>
          <cell r="F204">
            <v>35560</v>
          </cell>
          <cell r="G204" t="str">
            <v>Sunderland</v>
          </cell>
          <cell r="H204">
            <v>1054783</v>
          </cell>
          <cell r="L204" t="str">
            <v>SR1 1EJ</v>
          </cell>
          <cell r="M204" t="str">
            <v>YP</v>
          </cell>
          <cell r="U204" t="str">
            <v>Youth development opportunities</v>
          </cell>
        </row>
      </sheetData>
      <sheetData sheetId="1">
        <row r="2">
          <cell r="B2" t="str">
            <v>360G-BallingerCT-</v>
          </cell>
        </row>
        <row r="3">
          <cell r="B3" t="str">
            <v>GBP</v>
          </cell>
        </row>
        <row r="4">
          <cell r="B4" t="str">
            <v>360G-BallingerCT-ORG:</v>
          </cell>
        </row>
        <row r="5">
          <cell r="B5" t="str">
            <v>GB-CHC-1121739</v>
          </cell>
        </row>
        <row r="6">
          <cell r="B6" t="str">
            <v>The Ballinger Charitable Trust</v>
          </cell>
        </row>
        <row r="7">
          <cell r="B7">
            <v>44246</v>
          </cell>
        </row>
        <row r="8">
          <cell r="B8" t="str">
            <v>https://www.ballingercharitabletrust.org.uk/</v>
          </cell>
        </row>
        <row r="12">
          <cell r="A12" t="str">
            <v>Beneficiary Location:Name</v>
          </cell>
          <cell r="B12" t="str">
            <v>Beneficiary Location:Geographic Code</v>
          </cell>
          <cell r="C12" t="str">
            <v>Beneficiary Location:Geographic Code Type</v>
          </cell>
        </row>
        <row r="13">
          <cell r="A13" t="str">
            <v>Newcastle</v>
          </cell>
          <cell r="B13" t="str">
            <v>E08000021</v>
          </cell>
          <cell r="C13" t="str">
            <v>MD</v>
          </cell>
        </row>
        <row r="14">
          <cell r="A14" t="str">
            <v>Darlington</v>
          </cell>
          <cell r="B14" t="str">
            <v>E06000005</v>
          </cell>
          <cell r="C14" t="str">
            <v>UA</v>
          </cell>
        </row>
        <row r="15">
          <cell r="A15" t="str">
            <v>Stockton-on-Tees</v>
          </cell>
          <cell r="B15" t="str">
            <v>E06000004</v>
          </cell>
          <cell r="C15" t="str">
            <v>UA</v>
          </cell>
        </row>
        <row r="16">
          <cell r="A16" t="str">
            <v>Sunderland</v>
          </cell>
          <cell r="B16" t="str">
            <v>E08000024</v>
          </cell>
          <cell r="C16" t="str">
            <v>MD</v>
          </cell>
        </row>
        <row r="17">
          <cell r="A17" t="str">
            <v>Middlesbrough</v>
          </cell>
          <cell r="B17" t="str">
            <v>E06000002</v>
          </cell>
          <cell r="C17" t="str">
            <v>UA</v>
          </cell>
        </row>
        <row r="18">
          <cell r="A18" t="str">
            <v>North Tyneside</v>
          </cell>
          <cell r="B18" t="str">
            <v>E08000022</v>
          </cell>
          <cell r="C18" t="str">
            <v>MD</v>
          </cell>
        </row>
        <row r="19">
          <cell r="A19" t="str">
            <v>Northumberland</v>
          </cell>
          <cell r="B19" t="str">
            <v>E06000057</v>
          </cell>
          <cell r="C19" t="str">
            <v>UA</v>
          </cell>
        </row>
        <row r="20">
          <cell r="A20" t="str">
            <v>South Tyneside</v>
          </cell>
          <cell r="B20" t="str">
            <v>E08000023</v>
          </cell>
          <cell r="C20" t="str">
            <v>MD</v>
          </cell>
        </row>
        <row r="21">
          <cell r="A21" t="str">
            <v>Billingham</v>
          </cell>
          <cell r="B21" t="str">
            <v>E04000286</v>
          </cell>
          <cell r="C21" t="str">
            <v>PAR</v>
          </cell>
        </row>
        <row r="22">
          <cell r="A22" t="str">
            <v>Gateshead</v>
          </cell>
          <cell r="B22" t="str">
            <v>E08000037</v>
          </cell>
          <cell r="C22" t="str">
            <v>MD</v>
          </cell>
        </row>
        <row r="23">
          <cell r="A23" t="str">
            <v>Hartlepool</v>
          </cell>
          <cell r="B23" t="str">
            <v>E06000001</v>
          </cell>
          <cell r="C23" t="str">
            <v>UA</v>
          </cell>
        </row>
        <row r="24">
          <cell r="A24" t="str">
            <v>Co. Durham</v>
          </cell>
          <cell r="B24" t="str">
            <v>E06000047</v>
          </cell>
          <cell r="C24" t="str">
            <v>UA</v>
          </cell>
        </row>
        <row r="25">
          <cell r="A25" t="str">
            <v>Redcar &amp; Cleveland</v>
          </cell>
          <cell r="B25" t="str">
            <v>E06000003</v>
          </cell>
          <cell r="C25" t="str">
            <v>UA</v>
          </cell>
        </row>
        <row r="26">
          <cell r="A26" t="str">
            <v>Stockton</v>
          </cell>
          <cell r="B26" t="str">
            <v>E06000004</v>
          </cell>
          <cell r="C26" t="str">
            <v>UA</v>
          </cell>
        </row>
        <row r="27">
          <cell r="A27" t="str">
            <v>Jarrow</v>
          </cell>
          <cell r="B27" t="str">
            <v>E14000765</v>
          </cell>
          <cell r="C27" t="str">
            <v>WPC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9"/>
  <sheetViews>
    <sheetView tabSelected="1" topLeftCell="A79" workbookViewId="0">
      <selection activeCell="B98" sqref="B98"/>
    </sheetView>
  </sheetViews>
  <sheetFormatPr defaultRowHeight="15"/>
  <cols>
    <col min="1" max="1" width="35.7109375" bestFit="1" customWidth="1"/>
    <col min="2" max="2" width="80" bestFit="1" customWidth="1"/>
    <col min="3" max="3" width="71.7109375" bestFit="1" customWidth="1"/>
    <col min="4" max="4" width="11.140625" bestFit="1" customWidth="1"/>
    <col min="5" max="5" width="8.28515625" style="18" customWidth="1"/>
    <col min="6" max="6" width="13.5703125" style="19" bestFit="1" customWidth="1"/>
    <col min="7" max="7" width="8.28515625" style="20" customWidth="1"/>
    <col min="8" max="8" width="22.28515625" customWidth="1"/>
    <col min="9" max="9" width="40.85546875" customWidth="1"/>
    <col min="10" max="10" width="19" style="21" bestFit="1" customWidth="1"/>
    <col min="11" max="11" width="13.140625" style="21" bestFit="1" customWidth="1"/>
    <col min="12" max="12" width="14.140625" customWidth="1"/>
    <col min="13" max="13" width="21" customWidth="1"/>
    <col min="14" max="14" width="11.85546875" customWidth="1"/>
    <col min="15" max="15" width="6.5703125" customWidth="1"/>
    <col min="16" max="16" width="15.5703125" bestFit="1" customWidth="1"/>
    <col min="17" max="17" width="27.5703125" bestFit="1" customWidth="1"/>
    <col min="18" max="18" width="20.7109375" style="22" bestFit="1" customWidth="1"/>
    <col min="19" max="19" width="19.85546875" style="23" bestFit="1" customWidth="1"/>
    <col min="20" max="20" width="42.140625" bestFit="1" customWidth="1"/>
  </cols>
  <sheetData>
    <row r="1" spans="1:20" s="10" customFormat="1" ht="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1" t="s">
        <v>7</v>
      </c>
      <c r="I1" s="1" t="s">
        <v>8</v>
      </c>
      <c r="J1" s="5" t="s">
        <v>9</v>
      </c>
      <c r="K1" s="5" t="s">
        <v>10</v>
      </c>
      <c r="L1" s="6" t="s">
        <v>11</v>
      </c>
      <c r="M1" s="6" t="s">
        <v>12</v>
      </c>
      <c r="N1" s="7" t="s">
        <v>13</v>
      </c>
      <c r="O1" s="7" t="s">
        <v>14</v>
      </c>
      <c r="P1" s="1" t="s">
        <v>15</v>
      </c>
      <c r="Q1" s="1" t="s">
        <v>16</v>
      </c>
      <c r="R1" s="8" t="s">
        <v>17</v>
      </c>
      <c r="S1" s="9" t="s">
        <v>18</v>
      </c>
      <c r="T1" s="6" t="s">
        <v>19</v>
      </c>
    </row>
    <row r="2" spans="1:20">
      <c r="A2" s="11" t="str">
        <f>IF([1]Grants!A3="","",CONCATENATE('[1]#fixed_data'!$B$2&amp;[1]Grants!A3))</f>
        <v>360G-BallingerCT-1906-700C-3</v>
      </c>
      <c r="B2" s="11" t="str">
        <f>IF([1]Grants!A3="","",CONCATENATE("Grant to "&amp;I2))</f>
        <v>Grant to 700 Club</v>
      </c>
      <c r="C2" s="11" t="str">
        <f>IF([1]Grants!A3="","",IF([1]Grants!U3="","",[1]Grants!U3))</f>
        <v>Mental health worker</v>
      </c>
      <c r="D2" s="11" t="str">
        <f>IF([1]Grants!A3="","",'[1]#fixed_data'!$B$3)</f>
        <v>GBP</v>
      </c>
      <c r="E2" s="12">
        <f>IF([1]Grants!A3="","",[1]Grants!F3)</f>
        <v>45000</v>
      </c>
      <c r="F2" s="13">
        <f>IF([1]Grants!A3="","",[1]Grants!C3)</f>
        <v>43630</v>
      </c>
      <c r="G2" s="14">
        <f>IF([1]Grants!A3="","",[1]Grants!D3*12)</f>
        <v>36</v>
      </c>
      <c r="H2" s="11" t="str">
        <f>IF([1]Grants!A3="","",IF(AND(J2="",K2="",[1]Grants!K3=""),'[1]#fixed_data'!$B$4&amp;SUBSTITUTE(I2," ","-"),IF([1]Grants!K3&lt;&gt;"","GB-EDU-"&amp;[1]Grants!K3,IF(J2="","GB-COH-"&amp;K2,"GB-CHC-"&amp;J2))))</f>
        <v>GB-CHC-1056192</v>
      </c>
      <c r="I2" s="11" t="str">
        <f>IF([1]Grants!A3="","",[1]Grants!B3)</f>
        <v>700 Club</v>
      </c>
      <c r="J2" s="15">
        <f>IF([1]Grants!A3="","",IF(ISBLANK([1]Grants!H3),"",[1]Grants!H3))</f>
        <v>1056192</v>
      </c>
      <c r="K2" s="15" t="str">
        <f>IF([1]Grants!A3="","",IF(ISBLANK([1]Grants!I3),"",TEXT([1]Grants!I3,"00000000")))</f>
        <v/>
      </c>
      <c r="L2" s="11" t="str">
        <f>IF([1]Grants!A3="","",IF([1]Grants!L3="","",[1]Grants!L3))</f>
        <v>DL1 5SZ</v>
      </c>
      <c r="M2" s="11" t="str">
        <f>IF([1]Grants!A3="","",IF([1]Grants!G3="","",[1]Grants!G3))</f>
        <v>Darlington</v>
      </c>
      <c r="N2" s="11" t="str">
        <f>IF([1]Grants!A3="","",IF([1]Grants!G3="","",VLOOKUP(M2,'[1]#fixed_data'!$A$12:$C$27,2,0)))</f>
        <v>E06000005</v>
      </c>
      <c r="O2" s="11" t="str">
        <f>IF([1]Grants!A3="","",IF(M2="","",VLOOKUP(M2,'[1]#fixed_data'!$A$12:$C$27,3,0)))</f>
        <v>UA</v>
      </c>
      <c r="P2" s="11" t="str">
        <f>IF([1]Grants!A3="","",'[1]#fixed_data'!$B$5)</f>
        <v>GB-CHC-1121739</v>
      </c>
      <c r="Q2" s="11" t="str">
        <f>IF([1]Grants!A3="","",'[1]#fixed_data'!$B$6)</f>
        <v>The Ballinger Charitable Trust</v>
      </c>
      <c r="R2" s="16" t="str">
        <f>IF([1]Grants!A3="","",IF([1]Grants!M3="","",IF([1]Grants!M3="YP","Young people",IF([1]Grants!M3="OP","Older people",IF([1]Grants!M3="C","Community")))))</f>
        <v>Young people</v>
      </c>
      <c r="S2" s="17">
        <f ca="1">IF([1]Grants!A3="","",'[1]#fixed_data'!$B$7)</f>
        <v>44246</v>
      </c>
      <c r="T2" s="11" t="str">
        <f>IF([1]Grants!A3="","",'[1]#fixed_data'!$B$8)</f>
        <v>https://www.ballingercharitabletrust.org.uk/</v>
      </c>
    </row>
    <row r="3" spans="1:20">
      <c r="A3" s="11" t="str">
        <f>IF([1]Grants!A4="","",CONCATENATE('[1]#fixed_data'!$B$2&amp;[1]Grants!A4))</f>
        <v>360G-BallingerCT-1909-AWO-3</v>
      </c>
      <c r="B3" s="11" t="str">
        <f>IF([1]Grants!A4="","",CONCATENATE("Grant to "&amp;I3))</f>
        <v xml:space="preserve">Grant to A Way Out </v>
      </c>
      <c r="C3" s="11" t="str">
        <f>IF([1]Grants!A4="","",IF([1]Grants!U4="","",[1]Grants!U4))</f>
        <v>Youth project (primary-aged children)</v>
      </c>
      <c r="D3" s="11" t="str">
        <f>IF([1]Grants!A4="","",'[1]#fixed_data'!$B$3)</f>
        <v>GBP</v>
      </c>
      <c r="E3" s="12">
        <f>IF([1]Grants!A4="","",[1]Grants!F4)</f>
        <v>45000</v>
      </c>
      <c r="F3" s="13">
        <f>IF([1]Grants!A4="","",[1]Grants!C4)</f>
        <v>43728</v>
      </c>
      <c r="G3" s="14">
        <f>IF([1]Grants!A4="","",[1]Grants!D4*12)</f>
        <v>36</v>
      </c>
      <c r="H3" s="11" t="str">
        <f>IF([1]Grants!A4="","",IF(AND(J3="",K3="",[1]Grants!K4=""),'[1]#fixed_data'!$B$4&amp;SUBSTITUTE(I3," ","-"),IF([1]Grants!K4&lt;&gt;"","GB-EDU-"&amp;[1]Grants!K4,IF(J3="","GB-COH-"&amp;K3,"GB-CHC-"&amp;J3))))</f>
        <v>GB-COH-06265354</v>
      </c>
      <c r="I3" s="11" t="str">
        <f>IF([1]Grants!A4="","",[1]Grants!B4)</f>
        <v xml:space="preserve">A Way Out </v>
      </c>
      <c r="J3" s="15" t="str">
        <f>IF([1]Grants!A4="","",IF(ISBLANK([1]Grants!H4),"",[1]Grants!H4))</f>
        <v/>
      </c>
      <c r="K3" s="15" t="str">
        <f>IF([1]Grants!A4="","",IF(ISBLANK([1]Grants!I4),"",TEXT([1]Grants!I4,"00000000")))</f>
        <v>06265354</v>
      </c>
      <c r="L3" s="11" t="str">
        <f>IF([1]Grants!A4="","",IF([1]Grants!L4="","",[1]Grants!L4))</f>
        <v>TS18 1BZ</v>
      </c>
      <c r="M3" s="11" t="str">
        <f>IF([1]Grants!A4="","",IF([1]Grants!G4="","",[1]Grants!G4))</f>
        <v>Stockton</v>
      </c>
      <c r="N3" s="11" t="str">
        <f>IF([1]Grants!A4="","",IF([1]Grants!G4="","",VLOOKUP(M3,'[1]#fixed_data'!$A$12:$C$27,2,0)))</f>
        <v>E06000004</v>
      </c>
      <c r="O3" s="11" t="str">
        <f>IF([1]Grants!A4="","",IF(M3="","",VLOOKUP(M3,'[1]#fixed_data'!$A$12:$C$27,3,0)))</f>
        <v>UA</v>
      </c>
      <c r="P3" s="11" t="str">
        <f>IF([1]Grants!A4="","",'[1]#fixed_data'!$B$5)</f>
        <v>GB-CHC-1121739</v>
      </c>
      <c r="Q3" s="11" t="str">
        <f>IF([1]Grants!A4="","",'[1]#fixed_data'!$B$6)</f>
        <v>The Ballinger Charitable Trust</v>
      </c>
      <c r="R3" s="16" t="str">
        <f>IF([1]Grants!A4="","",IF([1]Grants!M4="","",IF([1]Grants!M4="YP","Young people",IF([1]Grants!M4="OP","Older people",IF([1]Grants!M4="C","Community")))))</f>
        <v>Young people</v>
      </c>
      <c r="S3" s="17">
        <f ca="1">IF([1]Grants!A4="","",'[1]#fixed_data'!$B$7)</f>
        <v>44246</v>
      </c>
      <c r="T3" s="11" t="str">
        <f>IF([1]Grants!A4="","",'[1]#fixed_data'!$B$8)</f>
        <v>https://www.ballingercharitabletrust.org.uk/</v>
      </c>
    </row>
    <row r="4" spans="1:20">
      <c r="A4" s="11" t="str">
        <f>IF([1]Grants!A5="","",CONCATENATE('[1]#fixed_data'!$B$2&amp;[1]Grants!A5))</f>
        <v>360G-BallingerCT-2002-AOD-1</v>
      </c>
      <c r="B4" s="11" t="str">
        <f>IF([1]Grants!A5="","",CONCATENATE("Grant to "&amp;I4))</f>
        <v>Grant to Action on Dementia</v>
      </c>
      <c r="C4" s="11" t="str">
        <f>IF([1]Grants!A5="","",IF([1]Grants!U5="","",[1]Grants!U5))</f>
        <v>Towards core costs of operation</v>
      </c>
      <c r="D4" s="11" t="str">
        <f>IF([1]Grants!A5="","",'[1]#fixed_data'!$B$3)</f>
        <v>GBP</v>
      </c>
      <c r="E4" s="12">
        <f>IF([1]Grants!A5="","",[1]Grants!F5)</f>
        <v>15000</v>
      </c>
      <c r="F4" s="13">
        <f>IF([1]Grants!A5="","",[1]Grants!C5)</f>
        <v>43889</v>
      </c>
      <c r="G4" s="14">
        <f>IF([1]Grants!A5="","",[1]Grants!D5*12)</f>
        <v>12</v>
      </c>
      <c r="H4" s="11" t="str">
        <f>IF([1]Grants!A5="","",IF(AND(J4="",K4="",[1]Grants!K5=""),'[1]#fixed_data'!$B$4&amp;SUBSTITUTE(I4," ","-"),IF([1]Grants!K5&lt;&gt;"","GB-EDU-"&amp;[1]Grants!K5,IF(J4="","GB-COH-"&amp;K4,"GB-CHC-"&amp;J4))))</f>
        <v>GB-CHC-1177401</v>
      </c>
      <c r="I4" s="11" t="str">
        <f>IF([1]Grants!A5="","",[1]Grants!B5)</f>
        <v>Action on Dementia</v>
      </c>
      <c r="J4" s="15">
        <f>IF([1]Grants!A5="","",IF(ISBLANK([1]Grants!H5),"",[1]Grants!H5))</f>
        <v>1177401</v>
      </c>
      <c r="K4" s="15" t="str">
        <f>IF([1]Grants!A5="","",IF(ISBLANK([1]Grants!I5),"",TEXT([1]Grants!I5,"00000000")))</f>
        <v/>
      </c>
      <c r="L4" s="11" t="str">
        <f>IF([1]Grants!A5="","",IF([1]Grants!L5="","",[1]Grants!L5))</f>
        <v>SR1 1LN</v>
      </c>
      <c r="M4" s="11" t="str">
        <f>IF([1]Grants!A5="","",IF([1]Grants!G5="","",[1]Grants!G5))</f>
        <v>Sunderland</v>
      </c>
      <c r="N4" s="11" t="str">
        <f>IF([1]Grants!A5="","",IF([1]Grants!G5="","",VLOOKUP(M4,'[1]#fixed_data'!$A$12:$C$27,2,0)))</f>
        <v>E08000024</v>
      </c>
      <c r="O4" s="11" t="str">
        <f>IF([1]Grants!A5="","",IF(M4="","",VLOOKUP(M4,'[1]#fixed_data'!$A$12:$C$27,3,0)))</f>
        <v>MD</v>
      </c>
      <c r="P4" s="11" t="str">
        <f>IF([1]Grants!A5="","",'[1]#fixed_data'!$B$5)</f>
        <v>GB-CHC-1121739</v>
      </c>
      <c r="Q4" s="11" t="str">
        <f>IF([1]Grants!A5="","",'[1]#fixed_data'!$B$6)</f>
        <v>The Ballinger Charitable Trust</v>
      </c>
      <c r="R4" s="16" t="str">
        <f>IF([1]Grants!A5="","",IF([1]Grants!M5="","",IF([1]Grants!M5="YP","Young people",IF([1]Grants!M5="OP","Older people",IF([1]Grants!M5="C","Community")))))</f>
        <v>Older people</v>
      </c>
      <c r="S4" s="17">
        <f ca="1">IF([1]Grants!A5="","",'[1]#fixed_data'!$B$7)</f>
        <v>44246</v>
      </c>
      <c r="T4" s="11" t="str">
        <f>IF([1]Grants!A5="","",'[1]#fixed_data'!$B$8)</f>
        <v>https://www.ballingercharitabletrust.org.uk/</v>
      </c>
    </row>
    <row r="5" spans="1:20">
      <c r="A5" s="11" t="str">
        <f>IF([1]Grants!A6="","",CONCATENATE('[1]#fixed_data'!$B$2&amp;[1]Grants!A6))</f>
        <v>360G-BallingerCT-1811-AFCIC-3</v>
      </c>
      <c r="B5" s="11" t="str">
        <f>IF([1]Grants!A6="","",CONCATENATE("Grant to "&amp;I5))</f>
        <v>Grant to Active Families NE CIC</v>
      </c>
      <c r="C5" s="11" t="str">
        <f>IF([1]Grants!A6="","",IF([1]Grants!U6="","",[1]Grants!U6))</f>
        <v>Older people sessions</v>
      </c>
      <c r="D5" s="11" t="str">
        <f>IF([1]Grants!A6="","",'[1]#fixed_data'!$B$3)</f>
        <v>GBP</v>
      </c>
      <c r="E5" s="12">
        <f>IF([1]Grants!A6="","",[1]Grants!F6)</f>
        <v>25720</v>
      </c>
      <c r="F5" s="13">
        <f>IF([1]Grants!A6="","",[1]Grants!C6)</f>
        <v>43427</v>
      </c>
      <c r="G5" s="14">
        <f>IF([1]Grants!A6="","",[1]Grants!D6*12)</f>
        <v>36</v>
      </c>
      <c r="H5" s="11" t="str">
        <f>IF([1]Grants!A6="","",IF(AND(J5="",K5="",[1]Grants!K6=""),'[1]#fixed_data'!$B$4&amp;SUBSTITUTE(I5," ","-"),IF([1]Grants!K6&lt;&gt;"","GB-EDU-"&amp;[1]Grants!K6,IF(J5="","GB-COH-"&amp;K5,"GB-CHC-"&amp;J5))))</f>
        <v>GB-COH-11025681</v>
      </c>
      <c r="I5" s="11" t="str">
        <f>IF([1]Grants!A6="","",[1]Grants!B6)</f>
        <v>Active Families NE CIC</v>
      </c>
      <c r="J5" s="15" t="str">
        <f>IF([1]Grants!A6="","",IF(ISBLANK([1]Grants!H6),"",[1]Grants!H6))</f>
        <v/>
      </c>
      <c r="K5" s="15" t="str">
        <f>IF([1]Grants!A6="","",IF(ISBLANK([1]Grants!I6),"",TEXT([1]Grants!I6,"00000000")))</f>
        <v>11025681</v>
      </c>
      <c r="L5" s="11" t="str">
        <f>IF([1]Grants!A6="","",IF([1]Grants!L6="","",[1]Grants!L6))</f>
        <v>DH3 1GL</v>
      </c>
      <c r="M5" s="11" t="str">
        <f>IF([1]Grants!A6="","",IF([1]Grants!G6="","",[1]Grants!G6))</f>
        <v>Sunderland</v>
      </c>
      <c r="N5" s="11" t="str">
        <f>IF([1]Grants!A6="","",IF([1]Grants!G6="","",VLOOKUP(M5,'[1]#fixed_data'!$A$12:$C$27,2,0)))</f>
        <v>E08000024</v>
      </c>
      <c r="O5" s="11" t="str">
        <f>IF([1]Grants!A6="","",IF(M5="","",VLOOKUP(M5,'[1]#fixed_data'!$A$12:$C$27,3,0)))</f>
        <v>MD</v>
      </c>
      <c r="P5" s="11" t="str">
        <f>IF([1]Grants!A6="","",'[1]#fixed_data'!$B$5)</f>
        <v>GB-CHC-1121739</v>
      </c>
      <c r="Q5" s="11" t="str">
        <f>IF([1]Grants!A6="","",'[1]#fixed_data'!$B$6)</f>
        <v>The Ballinger Charitable Trust</v>
      </c>
      <c r="R5" s="16" t="str">
        <f>IF([1]Grants!A6="","",IF([1]Grants!M6="","",IF([1]Grants!M6="YP","Young people",IF([1]Grants!M6="OP","Older people",IF([1]Grants!M6="C","Community")))))</f>
        <v>Older people</v>
      </c>
      <c r="S5" s="17">
        <f ca="1">IF([1]Grants!A6="","",'[1]#fixed_data'!$B$7)</f>
        <v>44246</v>
      </c>
      <c r="T5" s="11" t="str">
        <f>IF([1]Grants!A6="","",'[1]#fixed_data'!$B$8)</f>
        <v>https://www.ballingercharitabletrust.org.uk/</v>
      </c>
    </row>
    <row r="6" spans="1:20">
      <c r="A6" s="11" t="str">
        <f>IF([1]Grants!A7="","",CONCATENATE('[1]#fixed_data'!$B$2&amp;[1]Grants!A7))</f>
        <v>360G-BallingerCT-1811-ATVCIC-1</v>
      </c>
      <c r="B6" s="11" t="str">
        <f>IF([1]Grants!A7="","",CONCATENATE("Grant to "&amp;I6))</f>
        <v>Grant to Active Tees Valley CIC</v>
      </c>
      <c r="C6" s="11" t="str">
        <f>IF([1]Grants!A7="","",IF([1]Grants!U7="","",[1]Grants!U7))</f>
        <v>Capital costs.</v>
      </c>
      <c r="D6" s="11" t="str">
        <f>IF([1]Grants!A7="","",'[1]#fixed_data'!$B$3)</f>
        <v>GBP</v>
      </c>
      <c r="E6" s="12">
        <f>IF([1]Grants!A7="","",[1]Grants!F7)</f>
        <v>5000</v>
      </c>
      <c r="F6" s="13">
        <f>IF([1]Grants!A7="","",[1]Grants!C7)</f>
        <v>43427</v>
      </c>
      <c r="G6" s="14">
        <f>IF([1]Grants!A7="","",[1]Grants!D7*12)</f>
        <v>12</v>
      </c>
      <c r="H6" s="11" t="str">
        <f>IF([1]Grants!A7="","",IF(AND(J6="",K6="",[1]Grants!K7=""),'[1]#fixed_data'!$B$4&amp;SUBSTITUTE(I6," ","-"),IF([1]Grants!K7&lt;&gt;"","GB-EDU-"&amp;[1]Grants!K7,IF(J6="","GB-COH-"&amp;K6,"GB-CHC-"&amp;J6))))</f>
        <v>GB-COH-10738975</v>
      </c>
      <c r="I6" s="11" t="str">
        <f>IF([1]Grants!A7="","",[1]Grants!B7)</f>
        <v>Active Tees Valley CIC</v>
      </c>
      <c r="J6" s="15" t="str">
        <f>IF([1]Grants!A7="","",IF(ISBLANK([1]Grants!H7),"",[1]Grants!H7))</f>
        <v/>
      </c>
      <c r="K6" s="15" t="str">
        <f>IF([1]Grants!A7="","",IF(ISBLANK([1]Grants!I7),"",TEXT([1]Grants!I7,"00000000")))</f>
        <v>10738975</v>
      </c>
      <c r="L6" s="11" t="str">
        <f>IF([1]Grants!A7="","",IF([1]Grants!L7="","",[1]Grants!L7))</f>
        <v>TS3 7RP</v>
      </c>
      <c r="M6" s="11" t="str">
        <f>IF([1]Grants!A7="","",IF([1]Grants!G7="","",[1]Grants!G7))</f>
        <v>Middlesbrough</v>
      </c>
      <c r="N6" s="11" t="str">
        <f>IF([1]Grants!A7="","",IF([1]Grants!G7="","",VLOOKUP(M6,'[1]#fixed_data'!$A$12:$C$27,2,0)))</f>
        <v>E06000002</v>
      </c>
      <c r="O6" s="11" t="str">
        <f>IF([1]Grants!A7="","",IF(M6="","",VLOOKUP(M6,'[1]#fixed_data'!$A$12:$C$27,3,0)))</f>
        <v>UA</v>
      </c>
      <c r="P6" s="11" t="str">
        <f>IF([1]Grants!A7="","",'[1]#fixed_data'!$B$5)</f>
        <v>GB-CHC-1121739</v>
      </c>
      <c r="Q6" s="11" t="str">
        <f>IF([1]Grants!A7="","",'[1]#fixed_data'!$B$6)</f>
        <v>The Ballinger Charitable Trust</v>
      </c>
      <c r="R6" s="16" t="str">
        <f>IF([1]Grants!A7="","",IF([1]Grants!M7="","",IF([1]Grants!M7="YP","Young people",IF([1]Grants!M7="OP","Older people",IF([1]Grants!M7="C","Community")))))</f>
        <v>Community</v>
      </c>
      <c r="S6" s="17">
        <f ca="1">IF([1]Grants!A7="","",'[1]#fixed_data'!$B$7)</f>
        <v>44246</v>
      </c>
      <c r="T6" s="11" t="str">
        <f>IF([1]Grants!A7="","",'[1]#fixed_data'!$B$8)</f>
        <v>https://www.ballingercharitabletrust.org.uk/</v>
      </c>
    </row>
    <row r="7" spans="1:20">
      <c r="A7" s="11" t="str">
        <f>IF([1]Grants!A8="","",CONCATENATE('[1]#fixed_data'!$B$2&amp;[1]Grants!A8))</f>
        <v>360G-BallingerCT-2002-ATVCIC-1</v>
      </c>
      <c r="B7" s="11" t="str">
        <f>IF([1]Grants!A8="","",CONCATENATE("Grant to "&amp;I7))</f>
        <v>Grant to Active Tees Valley CIC</v>
      </c>
      <c r="C7" s="11" t="str">
        <f>IF([1]Grants!A8="","",IF([1]Grants!U8="","",[1]Grants!U8))</f>
        <v>Capital costs.</v>
      </c>
      <c r="D7" s="11" t="str">
        <f>IF([1]Grants!A8="","",'[1]#fixed_data'!$B$3)</f>
        <v>GBP</v>
      </c>
      <c r="E7" s="12">
        <f>IF([1]Grants!A8="","",[1]Grants!F8)</f>
        <v>5000</v>
      </c>
      <c r="F7" s="13">
        <f>IF([1]Grants!A8="","",[1]Grants!C8)</f>
        <v>43889</v>
      </c>
      <c r="G7" s="14">
        <f>IF([1]Grants!A8="","",[1]Grants!D8*12)</f>
        <v>12</v>
      </c>
      <c r="H7" s="11" t="str">
        <f>IF([1]Grants!A8="","",IF(AND(J7="",K7="",[1]Grants!K8=""),'[1]#fixed_data'!$B$4&amp;SUBSTITUTE(I7," ","-"),IF([1]Grants!K8&lt;&gt;"","GB-EDU-"&amp;[1]Grants!K8,IF(J7="","GB-COH-"&amp;K7,"GB-CHC-"&amp;J7))))</f>
        <v>GB-COH-10738975</v>
      </c>
      <c r="I7" s="11" t="str">
        <f>IF([1]Grants!A8="","",[1]Grants!B8)</f>
        <v>Active Tees Valley CIC</v>
      </c>
      <c r="J7" s="15" t="str">
        <f>IF([1]Grants!A8="","",IF(ISBLANK([1]Grants!H8),"",[1]Grants!H8))</f>
        <v/>
      </c>
      <c r="K7" s="15" t="str">
        <f>IF([1]Grants!A8="","",IF(ISBLANK([1]Grants!I8),"",TEXT([1]Grants!I8,"00000000")))</f>
        <v>10738975</v>
      </c>
      <c r="L7" s="11" t="str">
        <f>IF([1]Grants!A8="","",IF([1]Grants!L8="","",[1]Grants!L8))</f>
        <v>TS3 7RP</v>
      </c>
      <c r="M7" s="11" t="str">
        <f>IF([1]Grants!A8="","",IF([1]Grants!G8="","",[1]Grants!G8))</f>
        <v>Middlesbrough</v>
      </c>
      <c r="N7" s="11" t="str">
        <f>IF([1]Grants!A8="","",IF([1]Grants!G8="","",VLOOKUP(M7,'[1]#fixed_data'!$A$12:$C$27,2,0)))</f>
        <v>E06000002</v>
      </c>
      <c r="O7" s="11" t="str">
        <f>IF([1]Grants!A8="","",IF(M7="","",VLOOKUP(M7,'[1]#fixed_data'!$A$12:$C$27,3,0)))</f>
        <v>UA</v>
      </c>
      <c r="P7" s="11" t="str">
        <f>IF([1]Grants!A8="","",'[1]#fixed_data'!$B$5)</f>
        <v>GB-CHC-1121739</v>
      </c>
      <c r="Q7" s="11" t="str">
        <f>IF([1]Grants!A8="","",'[1]#fixed_data'!$B$6)</f>
        <v>The Ballinger Charitable Trust</v>
      </c>
      <c r="R7" s="16" t="str">
        <f>IF([1]Grants!A8="","",IF([1]Grants!M8="","",IF([1]Grants!M8="YP","Young people",IF([1]Grants!M8="OP","Older people",IF([1]Grants!M8="C","Community")))))</f>
        <v>Community</v>
      </c>
      <c r="S7" s="17">
        <f ca="1">IF([1]Grants!A8="","",'[1]#fixed_data'!$B$7)</f>
        <v>44246</v>
      </c>
      <c r="T7" s="11" t="str">
        <f>IF([1]Grants!A8="","",'[1]#fixed_data'!$B$8)</f>
        <v>https://www.ballingercharitabletrust.org.uk/</v>
      </c>
    </row>
    <row r="8" spans="1:20">
      <c r="A8" s="11" t="str">
        <f>IF([1]Grants!A9="","",CONCATENATE('[1]#fixed_data'!$B$2&amp;[1]Grants!A9))</f>
        <v>360G-BallingerCT-1906-AUKNT-1</v>
      </c>
      <c r="B8" s="11" t="str">
        <f>IF([1]Grants!A9="","",CONCATENATE("Grant to "&amp;I8))</f>
        <v xml:space="preserve">Grant to Age UK North Tyneside </v>
      </c>
      <c r="C8" s="11" t="str">
        <f>IF([1]Grants!A9="","",IF([1]Grants!U9="","",[1]Grants!U9))</f>
        <v>Towards core costs of operation</v>
      </c>
      <c r="D8" s="11" t="str">
        <f>IF([1]Grants!A9="","",'[1]#fixed_data'!$B$3)</f>
        <v>GBP</v>
      </c>
      <c r="E8" s="12">
        <f>IF([1]Grants!A9="","",[1]Grants!F9)</f>
        <v>90000</v>
      </c>
      <c r="F8" s="13">
        <f>IF([1]Grants!A9="","",[1]Grants!C9)</f>
        <v>43630</v>
      </c>
      <c r="G8" s="14">
        <f>IF([1]Grants!A9="","",[1]Grants!D9*12)</f>
        <v>12</v>
      </c>
      <c r="H8" s="11" t="str">
        <f>IF([1]Grants!A9="","",IF(AND(J8="",K8="",[1]Grants!K9=""),'[1]#fixed_data'!$B$4&amp;SUBSTITUTE(I8," ","-"),IF([1]Grants!K9&lt;&gt;"","GB-EDU-"&amp;[1]Grants!K9,IF(J8="","GB-COH-"&amp;K8,"GB-CHC-"&amp;J8))))</f>
        <v>GB-CHC-1049527</v>
      </c>
      <c r="I8" s="11" t="str">
        <f>IF([1]Grants!A9="","",[1]Grants!B9)</f>
        <v xml:space="preserve">Age UK North Tyneside </v>
      </c>
      <c r="J8" s="15">
        <f>IF([1]Grants!A9="","",IF(ISBLANK([1]Grants!H9),"",[1]Grants!H9))</f>
        <v>1049527</v>
      </c>
      <c r="K8" s="15" t="str">
        <f>IF([1]Grants!A9="","",IF(ISBLANK([1]Grants!I9),"",TEXT([1]Grants!I9,"00000000")))</f>
        <v/>
      </c>
      <c r="L8" s="11" t="str">
        <f>IF([1]Grants!A9="","",IF([1]Grants!L9="","",[1]Grants!L9))</f>
        <v>NE29 6QP</v>
      </c>
      <c r="M8" s="11" t="str">
        <f>IF([1]Grants!A9="","",IF([1]Grants!G9="","",[1]Grants!G9))</f>
        <v>North Tyneside</v>
      </c>
      <c r="N8" s="11" t="str">
        <f>IF([1]Grants!A9="","",IF([1]Grants!G9="","",VLOOKUP(M8,'[1]#fixed_data'!$A$12:$C$27,2,0)))</f>
        <v>E08000022</v>
      </c>
      <c r="O8" s="11" t="str">
        <f>IF([1]Grants!A9="","",IF(M8="","",VLOOKUP(M8,'[1]#fixed_data'!$A$12:$C$27,3,0)))</f>
        <v>MD</v>
      </c>
      <c r="P8" s="11" t="str">
        <f>IF([1]Grants!A9="","",'[1]#fixed_data'!$B$5)</f>
        <v>GB-CHC-1121739</v>
      </c>
      <c r="Q8" s="11" t="str">
        <f>IF([1]Grants!A9="","",'[1]#fixed_data'!$B$6)</f>
        <v>The Ballinger Charitable Trust</v>
      </c>
      <c r="R8" s="16" t="str">
        <f>IF([1]Grants!A9="","",IF([1]Grants!M9="","",IF([1]Grants!M9="YP","Young people",IF([1]Grants!M9="OP","Older people",IF([1]Grants!M9="C","Community")))))</f>
        <v>Older people</v>
      </c>
      <c r="S8" s="17">
        <f ca="1">IF([1]Grants!A9="","",'[1]#fixed_data'!$B$7)</f>
        <v>44246</v>
      </c>
      <c r="T8" s="11" t="str">
        <f>IF([1]Grants!A9="","",'[1]#fixed_data'!$B$8)</f>
        <v>https://www.ballingercharitabletrust.org.uk/</v>
      </c>
    </row>
    <row r="9" spans="1:20">
      <c r="A9" s="11" t="str">
        <f>IF([1]Grants!A10="","",CONCATENATE('[1]#fixed_data'!$B$2&amp;[1]Grants!A10))</f>
        <v>360G-BallingerCT-2002-AUKS-1</v>
      </c>
      <c r="B9" s="11" t="str">
        <f>IF([1]Grants!A10="","",CONCATENATE("Grant to "&amp;I9))</f>
        <v>Grant to Age UK Sunderland</v>
      </c>
      <c r="C9" s="11" t="str">
        <f>IF([1]Grants!A10="","",IF([1]Grants!U10="","",[1]Grants!U10))</f>
        <v>Dementia garden</v>
      </c>
      <c r="D9" s="11" t="str">
        <f>IF([1]Grants!A10="","",'[1]#fixed_data'!$B$3)</f>
        <v>GBP</v>
      </c>
      <c r="E9" s="12">
        <f>IF([1]Grants!A10="","",[1]Grants!F10)</f>
        <v>2500</v>
      </c>
      <c r="F9" s="13">
        <f>IF([1]Grants!A10="","",[1]Grants!C10)</f>
        <v>43889</v>
      </c>
      <c r="G9" s="14">
        <f>IF([1]Grants!A10="","",[1]Grants!D10*12)</f>
        <v>12</v>
      </c>
      <c r="H9" s="11" t="str">
        <f>IF([1]Grants!A10="","",IF(AND(J9="",K9="",[1]Grants!K10=""),'[1]#fixed_data'!$B$4&amp;SUBSTITUTE(I9," ","-"),IF([1]Grants!K10&lt;&gt;"","GB-EDU-"&amp;[1]Grants!K10,IF(J9="","GB-COH-"&amp;K9,"GB-CHC-"&amp;J9))))</f>
        <v>GB-CHC-1086995</v>
      </c>
      <c r="I9" s="11" t="str">
        <f>IF([1]Grants!A10="","",[1]Grants!B10)</f>
        <v>Age UK Sunderland</v>
      </c>
      <c r="J9" s="15">
        <f>IF([1]Grants!A10="","",IF(ISBLANK([1]Grants!H10),"",[1]Grants!H10))</f>
        <v>1086995</v>
      </c>
      <c r="K9" s="15" t="str">
        <f>IF([1]Grants!A10="","",IF(ISBLANK([1]Grants!I10),"",TEXT([1]Grants!I10,"00000000")))</f>
        <v/>
      </c>
      <c r="L9" s="11" t="str">
        <f>IF([1]Grants!A10="","",IF([1]Grants!L10="","",[1]Grants!L10))</f>
        <v>SR2 7AQ</v>
      </c>
      <c r="M9" s="11" t="str">
        <f>IF([1]Grants!A10="","",IF([1]Grants!G10="","",[1]Grants!G10))</f>
        <v>Sunderland</v>
      </c>
      <c r="N9" s="11" t="str">
        <f>IF([1]Grants!A10="","",IF([1]Grants!G10="","",VLOOKUP(M9,'[1]#fixed_data'!$A$12:$C$27,2,0)))</f>
        <v>E08000024</v>
      </c>
      <c r="O9" s="11" t="str">
        <f>IF([1]Grants!A10="","",IF(M9="","",VLOOKUP(M9,'[1]#fixed_data'!$A$12:$C$27,3,0)))</f>
        <v>MD</v>
      </c>
      <c r="P9" s="11" t="str">
        <f>IF([1]Grants!A10="","",'[1]#fixed_data'!$B$5)</f>
        <v>GB-CHC-1121739</v>
      </c>
      <c r="Q9" s="11" t="str">
        <f>IF([1]Grants!A10="","",'[1]#fixed_data'!$B$6)</f>
        <v>The Ballinger Charitable Trust</v>
      </c>
      <c r="R9" s="16" t="str">
        <f>IF([1]Grants!A10="","",IF([1]Grants!M10="","",IF([1]Grants!M10="YP","Young people",IF([1]Grants!M10="OP","Older people",IF([1]Grants!M10="C","Community")))))</f>
        <v>Older people</v>
      </c>
      <c r="S9" s="17">
        <f ca="1">IF([1]Grants!A10="","",'[1]#fixed_data'!$B$7)</f>
        <v>44246</v>
      </c>
      <c r="T9" s="11" t="str">
        <f>IF([1]Grants!A10="","",'[1]#fixed_data'!$B$8)</f>
        <v>https://www.ballingercharitabletrust.org.uk/</v>
      </c>
    </row>
    <row r="10" spans="1:20">
      <c r="A10" s="11" t="str">
        <f>IF([1]Grants!A11="","",CONCATENATE('[1]#fixed_data'!$B$2&amp;[1]Grants!A11))</f>
        <v>360G-BallingerCT-1809-AIMNE-3</v>
      </c>
      <c r="B10" s="11" t="str">
        <f>IF([1]Grants!A11="","",CONCATENATE("Grant to "&amp;I10))</f>
        <v>Grant to AIM North-East</v>
      </c>
      <c r="C10" s="11" t="str">
        <f>IF([1]Grants!A11="","",IF([1]Grants!U11="","",[1]Grants!U11))</f>
        <v>Achieve Inspire Motivate</v>
      </c>
      <c r="D10" s="11" t="str">
        <f>IF([1]Grants!A11="","",'[1]#fixed_data'!$B$3)</f>
        <v>GBP</v>
      </c>
      <c r="E10" s="12">
        <f>IF([1]Grants!A11="","",[1]Grants!F11)</f>
        <v>30000</v>
      </c>
      <c r="F10" s="13">
        <f>IF([1]Grants!A11="","",[1]Grants!C11)</f>
        <v>43364</v>
      </c>
      <c r="G10" s="14">
        <f>IF([1]Grants!A11="","",[1]Grants!D11*12)</f>
        <v>36</v>
      </c>
      <c r="H10" s="11" t="str">
        <f>IF([1]Grants!A11="","",IF(AND(J10="",K10="",[1]Grants!K11=""),'[1]#fixed_data'!$B$4&amp;SUBSTITUTE(I10," ","-"),IF([1]Grants!K11&lt;&gt;"","GB-EDU-"&amp;[1]Grants!K11,IF(J10="","GB-COH-"&amp;K10,"GB-CHC-"&amp;J10))))</f>
        <v>GB-COH-11246808</v>
      </c>
      <c r="I10" s="11" t="str">
        <f>IF([1]Grants!A11="","",[1]Grants!B11)</f>
        <v>AIM North-East</v>
      </c>
      <c r="J10" s="15" t="str">
        <f>IF([1]Grants!A11="","",IF(ISBLANK([1]Grants!H11),"",[1]Grants!H11))</f>
        <v/>
      </c>
      <c r="K10" s="15" t="str">
        <f>IF([1]Grants!A11="","",IF(ISBLANK([1]Grants!I11),"",TEXT([1]Grants!I11,"00000000")))</f>
        <v>11246808</v>
      </c>
      <c r="L10" s="11" t="str">
        <f>IF([1]Grants!A11="","",IF([1]Grants!L11="","",[1]Grants!L11))</f>
        <v>NE65 9SR</v>
      </c>
      <c r="M10" s="11" t="str">
        <f>IF([1]Grants!A11="","",IF([1]Grants!G11="","",[1]Grants!G11))</f>
        <v>Northumberland</v>
      </c>
      <c r="N10" s="11" t="str">
        <f>IF([1]Grants!A11="","",IF([1]Grants!G11="","",VLOOKUP(M10,'[1]#fixed_data'!$A$12:$C$27,2,0)))</f>
        <v>E06000057</v>
      </c>
      <c r="O10" s="11" t="str">
        <f>IF([1]Grants!A11="","",IF(M10="","",VLOOKUP(M10,'[1]#fixed_data'!$A$12:$C$27,3,0)))</f>
        <v>UA</v>
      </c>
      <c r="P10" s="11" t="str">
        <f>IF([1]Grants!A11="","",'[1]#fixed_data'!$B$5)</f>
        <v>GB-CHC-1121739</v>
      </c>
      <c r="Q10" s="11" t="str">
        <f>IF([1]Grants!A11="","",'[1]#fixed_data'!$B$6)</f>
        <v>The Ballinger Charitable Trust</v>
      </c>
      <c r="R10" s="16" t="str">
        <f>IF([1]Grants!A11="","",IF([1]Grants!M11="","",IF([1]Grants!M11="YP","Young people",IF([1]Grants!M11="OP","Older people",IF([1]Grants!M11="C","Community")))))</f>
        <v>Young people</v>
      </c>
      <c r="S10" s="17">
        <f ca="1">IF([1]Grants!A11="","",'[1]#fixed_data'!$B$7)</f>
        <v>44246</v>
      </c>
      <c r="T10" s="11" t="str">
        <f>IF([1]Grants!A11="","",'[1]#fixed_data'!$B$8)</f>
        <v>https://www.ballingercharitabletrust.org.uk/</v>
      </c>
    </row>
    <row r="11" spans="1:20">
      <c r="A11" s="11" t="str">
        <f>IF([1]Grants!A12="","",CONCATENATE('[1]#fixed_data'!$B$2&amp;[1]Grants!A12))</f>
        <v>360G-BallingerCT-1811-AKT-3</v>
      </c>
      <c r="B11" s="11" t="str">
        <f>IF([1]Grants!A12="","",CONCATENATE("Grant to "&amp;I11))</f>
        <v>Grant to Albert Kennedy Trust</v>
      </c>
      <c r="C11" s="11" t="str">
        <f>IF([1]Grants!A12="","",IF([1]Grants!U12="","",[1]Grants!U12))</f>
        <v>Senior Manager salary (Newcastle)</v>
      </c>
      <c r="D11" s="11" t="str">
        <f>IF([1]Grants!A12="","",'[1]#fixed_data'!$B$3)</f>
        <v>GBP</v>
      </c>
      <c r="E11" s="12">
        <f>IF([1]Grants!A12="","",[1]Grants!F12)</f>
        <v>30000</v>
      </c>
      <c r="F11" s="13">
        <f>IF([1]Grants!A12="","",[1]Grants!C12)</f>
        <v>43427</v>
      </c>
      <c r="G11" s="14">
        <f>IF([1]Grants!A12="","",[1]Grants!D12*12)</f>
        <v>36</v>
      </c>
      <c r="H11" s="11" t="str">
        <f>IF([1]Grants!A12="","",IF(AND(J11="",K11="",[1]Grants!K12=""),'[1]#fixed_data'!$B$4&amp;SUBSTITUTE(I11," ","-"),IF([1]Grants!K12&lt;&gt;"","GB-EDU-"&amp;[1]Grants!K12,IF(J11="","GB-COH-"&amp;K11,"GB-CHC-"&amp;J11))))</f>
        <v>GB-CHC-1093815</v>
      </c>
      <c r="I11" s="11" t="str">
        <f>IF([1]Grants!A12="","",[1]Grants!B12)</f>
        <v>Albert Kennedy Trust</v>
      </c>
      <c r="J11" s="15">
        <f>IF([1]Grants!A12="","",IF(ISBLANK([1]Grants!H12),"",[1]Grants!H12))</f>
        <v>1093815</v>
      </c>
      <c r="K11" s="15" t="str">
        <f>IF([1]Grants!A12="","",IF(ISBLANK([1]Grants!I12),"",TEXT([1]Grants!I12,"00000000")))</f>
        <v/>
      </c>
      <c r="L11" s="11" t="str">
        <f>IF([1]Grants!A12="","",IF([1]Grants!L12="","",[1]Grants!L12))</f>
        <v>NE4 7JN</v>
      </c>
      <c r="M11" s="11" t="str">
        <f>IF([1]Grants!A12="","",IF([1]Grants!G12="","",[1]Grants!G12))</f>
        <v>Newcastle</v>
      </c>
      <c r="N11" s="11" t="str">
        <f>IF([1]Grants!A12="","",IF([1]Grants!G12="","",VLOOKUP(M11,'[1]#fixed_data'!$A$12:$C$27,2,0)))</f>
        <v>E08000021</v>
      </c>
      <c r="O11" s="11" t="str">
        <f>IF([1]Grants!A12="","",IF(M11="","",VLOOKUP(M11,'[1]#fixed_data'!$A$12:$C$27,3,0)))</f>
        <v>MD</v>
      </c>
      <c r="P11" s="11" t="str">
        <f>IF([1]Grants!A12="","",'[1]#fixed_data'!$B$5)</f>
        <v>GB-CHC-1121739</v>
      </c>
      <c r="Q11" s="11" t="str">
        <f>IF([1]Grants!A12="","",'[1]#fixed_data'!$B$6)</f>
        <v>The Ballinger Charitable Trust</v>
      </c>
      <c r="R11" s="16" t="str">
        <f>IF([1]Grants!A12="","",IF([1]Grants!M12="","",IF([1]Grants!M12="YP","Young people",IF([1]Grants!M12="OP","Older people",IF([1]Grants!M12="C","Community")))))</f>
        <v>Young people</v>
      </c>
      <c r="S11" s="17">
        <f ca="1">IF([1]Grants!A12="","",'[1]#fixed_data'!$B$7)</f>
        <v>44246</v>
      </c>
      <c r="T11" s="11" t="str">
        <f>IF([1]Grants!A12="","",'[1]#fixed_data'!$B$8)</f>
        <v>https://www.ballingercharitabletrust.org.uk/</v>
      </c>
    </row>
    <row r="12" spans="1:20">
      <c r="A12" s="11" t="str">
        <f>IF([1]Grants!A13="","",CONCATENATE('[1]#fixed_data'!$B$2&amp;[1]Grants!A13))</f>
        <v>360G-BallingerCT-1811-AT-2</v>
      </c>
      <c r="B12" s="11" t="str">
        <f>IF([1]Grants!A13="","",CONCATENATE("Grant to "&amp;I12))</f>
        <v>Grant to Alphabetti Theatre</v>
      </c>
      <c r="C12" s="11" t="str">
        <f>IF([1]Grants!A13="","",IF([1]Grants!U13="","",[1]Grants!U13))</f>
        <v>Core costs - salary</v>
      </c>
      <c r="D12" s="11" t="str">
        <f>IF([1]Grants!A13="","",'[1]#fixed_data'!$B$3)</f>
        <v>GBP</v>
      </c>
      <c r="E12" s="12">
        <f>IF([1]Grants!A13="","",[1]Grants!F13)</f>
        <v>30000</v>
      </c>
      <c r="F12" s="13">
        <f>IF([1]Grants!A13="","",[1]Grants!C13)</f>
        <v>43427</v>
      </c>
      <c r="G12" s="14">
        <f>IF([1]Grants!A13="","",[1]Grants!D13*12)</f>
        <v>24</v>
      </c>
      <c r="H12" s="11" t="str">
        <f>IF([1]Grants!A13="","",IF(AND(J12="",K12="",[1]Grants!K13=""),'[1]#fixed_data'!$B$4&amp;SUBSTITUTE(I12," ","-"),IF([1]Grants!K13&lt;&gt;"","GB-EDU-"&amp;[1]Grants!K13,IF(J12="","GB-COH-"&amp;K12,"GB-CHC-"&amp;J12))))</f>
        <v>GB-CHC-1166449</v>
      </c>
      <c r="I12" s="11" t="str">
        <f>IF([1]Grants!A13="","",[1]Grants!B13)</f>
        <v>Alphabetti Theatre</v>
      </c>
      <c r="J12" s="15">
        <f>IF([1]Grants!A13="","",IF(ISBLANK([1]Grants!H13),"",[1]Grants!H13))</f>
        <v>1166449</v>
      </c>
      <c r="K12" s="15" t="str">
        <f>IF([1]Grants!A13="","",IF(ISBLANK([1]Grants!I13),"",TEXT([1]Grants!I13,"00000000")))</f>
        <v/>
      </c>
      <c r="L12" s="11" t="str">
        <f>IF([1]Grants!A13="","",IF([1]Grants!L13="","",[1]Grants!L13))</f>
        <v>NE1 4HP</v>
      </c>
      <c r="M12" s="11" t="str">
        <f>IF([1]Grants!A13="","",IF([1]Grants!G13="","",[1]Grants!G13))</f>
        <v>Newcastle</v>
      </c>
      <c r="N12" s="11" t="str">
        <f>IF([1]Grants!A13="","",IF([1]Grants!G13="","",VLOOKUP(M12,'[1]#fixed_data'!$A$12:$C$27,2,0)))</f>
        <v>E08000021</v>
      </c>
      <c r="O12" s="11" t="str">
        <f>IF([1]Grants!A13="","",IF(M12="","",VLOOKUP(M12,'[1]#fixed_data'!$A$12:$C$27,3,0)))</f>
        <v>MD</v>
      </c>
      <c r="P12" s="11" t="str">
        <f>IF([1]Grants!A13="","",'[1]#fixed_data'!$B$5)</f>
        <v>GB-CHC-1121739</v>
      </c>
      <c r="Q12" s="11" t="str">
        <f>IF([1]Grants!A13="","",'[1]#fixed_data'!$B$6)</f>
        <v>The Ballinger Charitable Trust</v>
      </c>
      <c r="R12" s="16" t="str">
        <f>IF([1]Grants!A13="","",IF([1]Grants!M13="","",IF([1]Grants!M13="YP","Young people",IF([1]Grants!M13="OP","Older people",IF([1]Grants!M13="C","Community")))))</f>
        <v>Young people</v>
      </c>
      <c r="S12" s="17">
        <f ca="1">IF([1]Grants!A13="","",'[1]#fixed_data'!$B$7)</f>
        <v>44246</v>
      </c>
      <c r="T12" s="11" t="str">
        <f>IF([1]Grants!A13="","",'[1]#fixed_data'!$B$8)</f>
        <v>https://www.ballingercharitabletrust.org.uk/</v>
      </c>
    </row>
    <row r="13" spans="1:20">
      <c r="A13" s="11" t="str">
        <f>IF([1]Grants!A14="","",CONCATENATE('[1]#fixed_data'!$B$2&amp;[1]Grants!A14))</f>
        <v>360G-BallingerCT-1806-AYP-2</v>
      </c>
      <c r="B13" s="11" t="str">
        <f>IF([1]Grants!A14="","",CONCATENATE("Grant to "&amp;I13))</f>
        <v xml:space="preserve">Grant to Amble Youth Project </v>
      </c>
      <c r="C13" s="11" t="str">
        <f>IF([1]Grants!A14="","",IF([1]Grants!U14="","",[1]Grants!U14))</f>
        <v>After School Club</v>
      </c>
      <c r="D13" s="11" t="str">
        <f>IF([1]Grants!A14="","",'[1]#fixed_data'!$B$3)</f>
        <v>GBP</v>
      </c>
      <c r="E13" s="12">
        <f>IF([1]Grants!A14="","",[1]Grants!F14)</f>
        <v>17494</v>
      </c>
      <c r="F13" s="13">
        <f>IF([1]Grants!A14="","",[1]Grants!C14)</f>
        <v>43273</v>
      </c>
      <c r="G13" s="14">
        <f>IF([1]Grants!A14="","",[1]Grants!D14*12)</f>
        <v>24</v>
      </c>
      <c r="H13" s="11" t="str">
        <f>IF([1]Grants!A14="","",IF(AND(J13="",K13="",[1]Grants!K14=""),'[1]#fixed_data'!$B$4&amp;SUBSTITUTE(I13," ","-"),IF([1]Grants!K14&lt;&gt;"","GB-EDU-"&amp;[1]Grants!K14,IF(J13="","GB-COH-"&amp;K13,"GB-CHC-"&amp;J13))))</f>
        <v>GB-CHC-1139889</v>
      </c>
      <c r="I13" s="11" t="str">
        <f>IF([1]Grants!A14="","",[1]Grants!B14)</f>
        <v xml:space="preserve">Amble Youth Project </v>
      </c>
      <c r="J13" s="15">
        <f>IF([1]Grants!A14="","",IF(ISBLANK([1]Grants!H14),"",[1]Grants!H14))</f>
        <v>1139889</v>
      </c>
      <c r="K13" s="15" t="str">
        <f>IF([1]Grants!A14="","",IF(ISBLANK([1]Grants!I14),"",TEXT([1]Grants!I14,"00000000")))</f>
        <v/>
      </c>
      <c r="L13" s="11" t="str">
        <f>IF([1]Grants!A14="","",IF([1]Grants!L14="","",[1]Grants!L14))</f>
        <v>NE65 0DT</v>
      </c>
      <c r="M13" s="11" t="str">
        <f>IF([1]Grants!A14="","",IF([1]Grants!G14="","",[1]Grants!G14))</f>
        <v>Northumberland</v>
      </c>
      <c r="N13" s="11" t="str">
        <f>IF([1]Grants!A14="","",IF([1]Grants!G14="","",VLOOKUP(M13,'[1]#fixed_data'!$A$12:$C$27,2,0)))</f>
        <v>E06000057</v>
      </c>
      <c r="O13" s="11" t="str">
        <f>IF([1]Grants!A14="","",IF(M13="","",VLOOKUP(M13,'[1]#fixed_data'!$A$12:$C$27,3,0)))</f>
        <v>UA</v>
      </c>
      <c r="P13" s="11" t="str">
        <f>IF([1]Grants!A14="","",'[1]#fixed_data'!$B$5)</f>
        <v>GB-CHC-1121739</v>
      </c>
      <c r="Q13" s="11" t="str">
        <f>IF([1]Grants!A14="","",'[1]#fixed_data'!$B$6)</f>
        <v>The Ballinger Charitable Trust</v>
      </c>
      <c r="R13" s="16" t="str">
        <f>IF([1]Grants!A14="","",IF([1]Grants!M14="","",IF([1]Grants!M14="YP","Young people",IF([1]Grants!M14="OP","Older people",IF([1]Grants!M14="C","Community")))))</f>
        <v>Young people</v>
      </c>
      <c r="S13" s="17">
        <f ca="1">IF([1]Grants!A14="","",'[1]#fixed_data'!$B$7)</f>
        <v>44246</v>
      </c>
      <c r="T13" s="11" t="str">
        <f>IF([1]Grants!A14="","",'[1]#fixed_data'!$B$8)</f>
        <v>https://www.ballingercharitabletrust.org.uk/</v>
      </c>
    </row>
    <row r="14" spans="1:20">
      <c r="A14" s="11" t="str">
        <f>IF([1]Grants!A15="","",CONCATENATE('[1]#fixed_data'!$B$2&amp;[1]Grants!A15))</f>
        <v>360G-BallingerCT-2006-AYP-1</v>
      </c>
      <c r="B14" s="11" t="str">
        <f>IF([1]Grants!A15="","",CONCATENATE("Grant to "&amp;I14))</f>
        <v xml:space="preserve">Grant to Amble Youth Project </v>
      </c>
      <c r="C14" s="11" t="str">
        <f>IF([1]Grants!A15="","",IF([1]Grants!U15="","",[1]Grants!U15))</f>
        <v>Unrestricted funding.</v>
      </c>
      <c r="D14" s="11" t="str">
        <f>IF([1]Grants!A15="","",'[1]#fixed_data'!$B$3)</f>
        <v>GBP</v>
      </c>
      <c r="E14" s="12">
        <f>IF([1]Grants!A15="","",[1]Grants!F15)</f>
        <v>8750</v>
      </c>
      <c r="F14" s="13">
        <f>IF([1]Grants!A15="","",[1]Grants!C15)</f>
        <v>44002</v>
      </c>
      <c r="G14" s="14">
        <f>IF([1]Grants!A15="","",[1]Grants!D15*12)</f>
        <v>12</v>
      </c>
      <c r="H14" s="11" t="str">
        <f>IF([1]Grants!A15="","",IF(AND(J14="",K14="",[1]Grants!K15=""),'[1]#fixed_data'!$B$4&amp;SUBSTITUTE(I14," ","-"),IF([1]Grants!K15&lt;&gt;"","GB-EDU-"&amp;[1]Grants!K15,IF(J14="","GB-COH-"&amp;K14,"GB-CHC-"&amp;J14))))</f>
        <v>GB-CHC-1139889</v>
      </c>
      <c r="I14" s="11" t="str">
        <f>IF([1]Grants!A15="","",[1]Grants!B15)</f>
        <v xml:space="preserve">Amble Youth Project </v>
      </c>
      <c r="J14" s="15">
        <f>IF([1]Grants!A15="","",IF(ISBLANK([1]Grants!H15),"",[1]Grants!H15))</f>
        <v>1139889</v>
      </c>
      <c r="K14" s="15" t="str">
        <f>IF([1]Grants!A15="","",IF(ISBLANK([1]Grants!I15),"",TEXT([1]Grants!I15,"00000000")))</f>
        <v/>
      </c>
      <c r="L14" s="11" t="str">
        <f>IF([1]Grants!A15="","",IF([1]Grants!L15="","",[1]Grants!L15))</f>
        <v>NE65 0DT</v>
      </c>
      <c r="M14" s="11" t="str">
        <f>IF([1]Grants!A15="","",IF([1]Grants!G15="","",[1]Grants!G15))</f>
        <v>Northumberland</v>
      </c>
      <c r="N14" s="11" t="str">
        <f>IF([1]Grants!A15="","",IF([1]Grants!G15="","",VLOOKUP(M14,'[1]#fixed_data'!$A$12:$C$27,2,0)))</f>
        <v>E06000057</v>
      </c>
      <c r="O14" s="11" t="str">
        <f>IF([1]Grants!A15="","",IF(M14="","",VLOOKUP(M14,'[1]#fixed_data'!$A$12:$C$27,3,0)))</f>
        <v>UA</v>
      </c>
      <c r="P14" s="11" t="str">
        <f>IF([1]Grants!A15="","",'[1]#fixed_data'!$B$5)</f>
        <v>GB-CHC-1121739</v>
      </c>
      <c r="Q14" s="11" t="str">
        <f>IF([1]Grants!A15="","",'[1]#fixed_data'!$B$6)</f>
        <v>The Ballinger Charitable Trust</v>
      </c>
      <c r="R14" s="16" t="str">
        <f>IF([1]Grants!A15="","",IF([1]Grants!M15="","",IF([1]Grants!M15="YP","Young people",IF([1]Grants!M15="OP","Older people",IF([1]Grants!M15="C","Community")))))</f>
        <v>Young people</v>
      </c>
      <c r="S14" s="17">
        <f ca="1">IF([1]Grants!A15="","",'[1]#fixed_data'!$B$7)</f>
        <v>44246</v>
      </c>
      <c r="T14" s="11" t="str">
        <f>IF([1]Grants!A15="","",'[1]#fixed_data'!$B$8)</f>
        <v>https://www.ballingercharitabletrust.org.uk/</v>
      </c>
    </row>
    <row r="15" spans="1:20">
      <c r="A15" s="11" t="str">
        <f>IF([1]Grants!A16="","",CONCATENATE('[1]#fixed_data'!$B$2&amp;[1]Grants!A16))</f>
        <v>360G-BallingerCT-1802-AG-3</v>
      </c>
      <c r="B15" s="11" t="str">
        <f>IF([1]Grants!A16="","",CONCATENATE("Grant to "&amp;I15))</f>
        <v>Grant to Apna Ghar</v>
      </c>
      <c r="C15" s="11" t="str">
        <f>IF([1]Grants!A16="","",IF([1]Grants!U16="","",[1]Grants!U16))</f>
        <v>Towards core costs of operation</v>
      </c>
      <c r="D15" s="11" t="str">
        <f>IF([1]Grants!A16="","",'[1]#fixed_data'!$B$3)</f>
        <v>GBP</v>
      </c>
      <c r="E15" s="12">
        <f>IF([1]Grants!A16="","",[1]Grants!F16)</f>
        <v>12000</v>
      </c>
      <c r="F15" s="13">
        <f>IF([1]Grants!A16="","",[1]Grants!C16)</f>
        <v>43154</v>
      </c>
      <c r="G15" s="14">
        <f>IF([1]Grants!A16="","",[1]Grants!D16*12)</f>
        <v>36</v>
      </c>
      <c r="H15" s="11" t="str">
        <f>IF([1]Grants!A16="","",IF(AND(J15="",K15="",[1]Grants!K16=""),'[1]#fixed_data'!$B$4&amp;SUBSTITUTE(I15," ","-"),IF([1]Grants!K16&lt;&gt;"","GB-EDU-"&amp;[1]Grants!K16,IF(J15="","GB-COH-"&amp;K15,"GB-CHC-"&amp;J15))))</f>
        <v>GB-CHC-1013583</v>
      </c>
      <c r="I15" s="11" t="str">
        <f>IF([1]Grants!A16="","",[1]Grants!B16)</f>
        <v>Apna Ghar</v>
      </c>
      <c r="J15" s="15">
        <f>IF([1]Grants!A16="","",IF(ISBLANK([1]Grants!H16),"",[1]Grants!H16))</f>
        <v>1013583</v>
      </c>
      <c r="K15" s="15" t="str">
        <f>IF([1]Grants!A16="","",IF(ISBLANK([1]Grants!I16),"",TEXT([1]Grants!I16,"00000000")))</f>
        <v/>
      </c>
      <c r="L15" s="11" t="str">
        <f>IF([1]Grants!A16="","",IF([1]Grants!L16="","",[1]Grants!L16))</f>
        <v>NE33 2JF</v>
      </c>
      <c r="M15" s="11" t="str">
        <f>IF([1]Grants!A16="","",IF([1]Grants!G16="","",[1]Grants!G16))</f>
        <v>South Tyneside</v>
      </c>
      <c r="N15" s="11" t="str">
        <f>IF([1]Grants!A16="","",IF([1]Grants!G16="","",VLOOKUP(M15,'[1]#fixed_data'!$A$12:$C$27,2,0)))</f>
        <v>E08000023</v>
      </c>
      <c r="O15" s="11" t="str">
        <f>IF([1]Grants!A16="","",IF(M15="","",VLOOKUP(M15,'[1]#fixed_data'!$A$12:$C$27,3,0)))</f>
        <v>MD</v>
      </c>
      <c r="P15" s="11" t="str">
        <f>IF([1]Grants!A16="","",'[1]#fixed_data'!$B$5)</f>
        <v>GB-CHC-1121739</v>
      </c>
      <c r="Q15" s="11" t="str">
        <f>IF([1]Grants!A16="","",'[1]#fixed_data'!$B$6)</f>
        <v>The Ballinger Charitable Trust</v>
      </c>
      <c r="R15" s="16" t="str">
        <f>IF([1]Grants!A16="","",IF([1]Grants!M16="","",IF([1]Grants!M16="YP","Young people",IF([1]Grants!M16="OP","Older people",IF([1]Grants!M16="C","Community")))))</f>
        <v>Community</v>
      </c>
      <c r="S15" s="17">
        <f ca="1">IF([1]Grants!A16="","",'[1]#fixed_data'!$B$7)</f>
        <v>44246</v>
      </c>
      <c r="T15" s="11" t="str">
        <f>IF([1]Grants!A16="","",'[1]#fixed_data'!$B$8)</f>
        <v>https://www.ballingercharitabletrust.org.uk/</v>
      </c>
    </row>
    <row r="16" spans="1:20">
      <c r="A16" s="11" t="str">
        <f>IF([1]Grants!A17="","",CONCATENATE('[1]#fixed_data'!$B$2&amp;[1]Grants!A17))</f>
        <v>360G-BallingerCT-1809-ARPA-1</v>
      </c>
      <c r="B16" s="11" t="str">
        <f>IF([1]Grants!A17="","",CONCATENATE("Grant to "&amp;I16))</f>
        <v>Grant to Atkinson Road Primary Academy</v>
      </c>
      <c r="C16" s="11" t="str">
        <f>IF([1]Grants!A17="","",IF([1]Grants!U17="","",[1]Grants!U17))</f>
        <v>Specialist speech &amp; language therapy</v>
      </c>
      <c r="D16" s="11" t="str">
        <f>IF([1]Grants!A17="","",'[1]#fixed_data'!$B$3)</f>
        <v>GBP</v>
      </c>
      <c r="E16" s="12">
        <f>IF([1]Grants!A17="","",[1]Grants!F17)</f>
        <v>34000</v>
      </c>
      <c r="F16" s="13">
        <f>IF([1]Grants!A17="","",[1]Grants!C17)</f>
        <v>43364</v>
      </c>
      <c r="G16" s="14">
        <f>IF([1]Grants!A17="","",[1]Grants!D17*12)</f>
        <v>12</v>
      </c>
      <c r="H16" s="11" t="str">
        <f>IF([1]Grants!A17="","",IF(AND(J16="",K16="",[1]Grants!K17=""),'[1]#fixed_data'!$B$4&amp;SUBSTITUTE(I16," ","-"),IF([1]Grants!K17&lt;&gt;"","GB-EDU-"&amp;[1]Grants!K17,IF(J16="","GB-COH-"&amp;K16,"GB-CHC-"&amp;J16))))</f>
        <v>GB-EDU-138212</v>
      </c>
      <c r="I16" s="11" t="str">
        <f>IF([1]Grants!A17="","",[1]Grants!B17)</f>
        <v>Atkinson Road Primary Academy</v>
      </c>
      <c r="J16" s="15" t="str">
        <f>IF([1]Grants!A17="","",IF(ISBLANK([1]Grants!H17),"",[1]Grants!H17))</f>
        <v/>
      </c>
      <c r="K16" s="15" t="str">
        <f>IF([1]Grants!A17="","",IF(ISBLANK([1]Grants!I17),"",TEXT([1]Grants!I17,"00000000")))</f>
        <v/>
      </c>
      <c r="L16" s="11" t="str">
        <f>IF([1]Grants!A17="","",IF([1]Grants!L17="","",[1]Grants!L17))</f>
        <v>NE4 8XT</v>
      </c>
      <c r="M16" s="11" t="str">
        <f>IF([1]Grants!A17="","",IF([1]Grants!G17="","",[1]Grants!G17))</f>
        <v>Newcastle</v>
      </c>
      <c r="N16" s="11" t="str">
        <f>IF([1]Grants!A17="","",IF([1]Grants!G17="","",VLOOKUP(M16,'[1]#fixed_data'!$A$12:$C$27,2,0)))</f>
        <v>E08000021</v>
      </c>
      <c r="O16" s="11" t="str">
        <f>IF([1]Grants!A17="","",IF(M16="","",VLOOKUP(M16,'[1]#fixed_data'!$A$12:$C$27,3,0)))</f>
        <v>MD</v>
      </c>
      <c r="P16" s="11" t="str">
        <f>IF([1]Grants!A17="","",'[1]#fixed_data'!$B$5)</f>
        <v>GB-CHC-1121739</v>
      </c>
      <c r="Q16" s="11" t="str">
        <f>IF([1]Grants!A17="","",'[1]#fixed_data'!$B$6)</f>
        <v>The Ballinger Charitable Trust</v>
      </c>
      <c r="R16" s="16" t="str">
        <f>IF([1]Grants!A17="","",IF([1]Grants!M17="","",IF([1]Grants!M17="YP","Young people",IF([1]Grants!M17="OP","Older people",IF([1]Grants!M17="C","Community")))))</f>
        <v>Young people</v>
      </c>
      <c r="S16" s="17">
        <f ca="1">IF([1]Grants!A17="","",'[1]#fixed_data'!$B$7)</f>
        <v>44246</v>
      </c>
      <c r="T16" s="11" t="str">
        <f>IF([1]Grants!A17="","",'[1]#fixed_data'!$B$8)</f>
        <v>https://www.ballingercharitabletrust.org.uk/</v>
      </c>
    </row>
    <row r="17" spans="1:20">
      <c r="A17" s="11" t="str">
        <f>IF([1]Grants!A18="","",CONCATENATE('[1]#fixed_data'!$B$2&amp;[1]Grants!A18))</f>
        <v>360G-BallingerCT-1903-BCTA-3</v>
      </c>
      <c r="B17" s="11" t="str">
        <f>IF([1]Grants!A18="","",CONCATENATE("Grant to "&amp;I17))</f>
        <v>Grant to BCT Aspire</v>
      </c>
      <c r="C17" s="11" t="str">
        <f>IF([1]Grants!A18="","",IF([1]Grants!U18="","",[1]Grants!U18))</f>
        <v>Manager</v>
      </c>
      <c r="D17" s="11" t="str">
        <f>IF([1]Grants!A18="","",'[1]#fixed_data'!$B$3)</f>
        <v>GBP</v>
      </c>
      <c r="E17" s="12">
        <f>IF([1]Grants!A18="","",[1]Grants!F18)</f>
        <v>55500</v>
      </c>
      <c r="F17" s="13">
        <f>IF([1]Grants!A18="","",[1]Grants!C18)</f>
        <v>43525</v>
      </c>
      <c r="G17" s="14">
        <f>IF([1]Grants!A18="","",[1]Grants!D18*12)</f>
        <v>36</v>
      </c>
      <c r="H17" s="11" t="str">
        <f>IF([1]Grants!A18="","",IF(AND(J17="",K17="",[1]Grants!K18=""),'[1]#fixed_data'!$B$4&amp;SUBSTITUTE(I17," ","-"),IF([1]Grants!K18&lt;&gt;"","GB-EDU-"&amp;[1]Grants!K18,IF(J17="","GB-COH-"&amp;K17,"GB-CHC-"&amp;J17))))</f>
        <v>GB-COH-07220923</v>
      </c>
      <c r="I17" s="11" t="str">
        <f>IF([1]Grants!A18="","",[1]Grants!B18)</f>
        <v>BCT Aspire</v>
      </c>
      <c r="J17" s="15" t="str">
        <f>IF([1]Grants!A18="","",IF(ISBLANK([1]Grants!H18),"",[1]Grants!H18))</f>
        <v/>
      </c>
      <c r="K17" s="15" t="str">
        <f>IF([1]Grants!A18="","",IF(ISBLANK([1]Grants!I18),"",TEXT([1]Grants!I18,"00000000")))</f>
        <v>07220923</v>
      </c>
      <c r="L17" s="11" t="str">
        <f>IF([1]Grants!A18="","",IF([1]Grants!L18="","",[1]Grants!L18))</f>
        <v>NE33 2JF</v>
      </c>
      <c r="M17" s="11" t="str">
        <f>IF([1]Grants!A18="","",IF([1]Grants!G18="","",[1]Grants!G18))</f>
        <v>Billingham</v>
      </c>
      <c r="N17" s="11" t="str">
        <f>IF([1]Grants!A18="","",IF([1]Grants!G18="","",VLOOKUP(M17,'[1]#fixed_data'!$A$12:$C$27,2,0)))</f>
        <v>E04000286</v>
      </c>
      <c r="O17" s="11" t="str">
        <f>IF([1]Grants!A18="","",IF(M17="","",VLOOKUP(M17,'[1]#fixed_data'!$A$12:$C$27,3,0)))</f>
        <v>PAR</v>
      </c>
      <c r="P17" s="11" t="str">
        <f>IF([1]Grants!A18="","",'[1]#fixed_data'!$B$5)</f>
        <v>GB-CHC-1121739</v>
      </c>
      <c r="Q17" s="11" t="str">
        <f>IF([1]Grants!A18="","",'[1]#fixed_data'!$B$6)</f>
        <v>The Ballinger Charitable Trust</v>
      </c>
      <c r="R17" s="16" t="str">
        <f>IF([1]Grants!A18="","",IF([1]Grants!M18="","",IF([1]Grants!M18="YP","Young people",IF([1]Grants!M18="OP","Older people",IF([1]Grants!M18="C","Community")))))</f>
        <v>Community</v>
      </c>
      <c r="S17" s="17">
        <f ca="1">IF([1]Grants!A18="","",'[1]#fixed_data'!$B$7)</f>
        <v>44246</v>
      </c>
      <c r="T17" s="11" t="str">
        <f>IF([1]Grants!A18="","",'[1]#fixed_data'!$B$8)</f>
        <v>https://www.ballingercharitabletrust.org.uk/</v>
      </c>
    </row>
    <row r="18" spans="1:20">
      <c r="A18" s="11" t="str">
        <f>IF([1]Grants!A19="","",CONCATENATE('[1]#fixed_data'!$B$2&amp;[1]Grants!A19))</f>
        <v>360G-BallingerCT-2002-BV-3</v>
      </c>
      <c r="B18" s="11" t="str">
        <f>IF([1]Grants!A19="","",CONCATENATE("Grant to "&amp;I18))</f>
        <v>Grant to Bell View</v>
      </c>
      <c r="C18" s="11" t="str">
        <f>IF([1]Grants!A19="","",IF([1]Grants!U19="","",[1]Grants!U19))</f>
        <v>Reaching Further</v>
      </c>
      <c r="D18" s="11" t="str">
        <f>IF([1]Grants!A19="","",'[1]#fixed_data'!$B$3)</f>
        <v>GBP</v>
      </c>
      <c r="E18" s="12">
        <f>IF([1]Grants!A19="","",[1]Grants!F19)</f>
        <v>45000</v>
      </c>
      <c r="F18" s="13">
        <f>IF([1]Grants!A19="","",[1]Grants!C19)</f>
        <v>43889</v>
      </c>
      <c r="G18" s="14">
        <f>IF([1]Grants!A19="","",[1]Grants!D19*12)</f>
        <v>36</v>
      </c>
      <c r="H18" s="11" t="str">
        <f>IF([1]Grants!A19="","",IF(AND(J18="",K18="",[1]Grants!K19=""),'[1]#fixed_data'!$B$4&amp;SUBSTITUTE(I18," ","-"),IF([1]Grants!K19&lt;&gt;"","GB-EDU-"&amp;[1]Grants!K19,IF(J18="","GB-COH-"&amp;K18,"GB-CHC-"&amp;J18))))</f>
        <v>GB-CHC-1075896</v>
      </c>
      <c r="I18" s="11" t="str">
        <f>IF([1]Grants!A19="","",[1]Grants!B19)</f>
        <v>Bell View</v>
      </c>
      <c r="J18" s="15">
        <f>IF([1]Grants!A19="","",IF(ISBLANK([1]Grants!H19),"",[1]Grants!H19))</f>
        <v>1075896</v>
      </c>
      <c r="K18" s="15" t="str">
        <f>IF([1]Grants!A19="","",IF(ISBLANK([1]Grants!I19),"",TEXT([1]Grants!I19,"00000000")))</f>
        <v/>
      </c>
      <c r="L18" s="11" t="str">
        <f>IF([1]Grants!A19="","",IF([1]Grants!L19="","",[1]Grants!L19))</f>
        <v>TS20 2XN</v>
      </c>
      <c r="M18" s="11" t="str">
        <f>IF([1]Grants!A19="","",IF([1]Grants!G19="","",[1]Grants!G19))</f>
        <v>Northumberland</v>
      </c>
      <c r="N18" s="11" t="str">
        <f>IF([1]Grants!A19="","",IF([1]Grants!G19="","",VLOOKUP(M18,'[1]#fixed_data'!$A$12:$C$27,2,0)))</f>
        <v>E06000057</v>
      </c>
      <c r="O18" s="11" t="str">
        <f>IF([1]Grants!A19="","",IF(M18="","",VLOOKUP(M18,'[1]#fixed_data'!$A$12:$C$27,3,0)))</f>
        <v>UA</v>
      </c>
      <c r="P18" s="11" t="str">
        <f>IF([1]Grants!A19="","",'[1]#fixed_data'!$B$5)</f>
        <v>GB-CHC-1121739</v>
      </c>
      <c r="Q18" s="11" t="str">
        <f>IF([1]Grants!A19="","",'[1]#fixed_data'!$B$6)</f>
        <v>The Ballinger Charitable Trust</v>
      </c>
      <c r="R18" s="16" t="str">
        <f>IF([1]Grants!A19="","",IF([1]Grants!M19="","",IF([1]Grants!M19="YP","Young people",IF([1]Grants!M19="OP","Older people",IF([1]Grants!M19="C","Community")))))</f>
        <v>Older people</v>
      </c>
      <c r="S18" s="17">
        <f ca="1">IF([1]Grants!A19="","",'[1]#fixed_data'!$B$7)</f>
        <v>44246</v>
      </c>
      <c r="T18" s="11" t="str">
        <f>IF([1]Grants!A19="","",'[1]#fixed_data'!$B$8)</f>
        <v>https://www.ballingercharitabletrust.org.uk/</v>
      </c>
    </row>
    <row r="19" spans="1:20">
      <c r="A19" s="11" t="str">
        <f>IF([1]Grants!A20="","",CONCATENATE('[1]#fixed_data'!$B$2&amp;[1]Grants!A20))</f>
        <v>360G-BallingerCT-1809-BSA-1</v>
      </c>
      <c r="B19" s="11" t="str">
        <f>IF([1]Grants!A20="","",CONCATENATE("Grant to "&amp;I19))</f>
        <v>Grant to Bensham &amp; Saltwell Alive</v>
      </c>
      <c r="C19" s="11" t="str">
        <f>IF([1]Grants!A20="","",IF([1]Grants!U20="","",[1]Grants!U20))</f>
        <v>Local community micro-grants.</v>
      </c>
      <c r="D19" s="11" t="str">
        <f>IF([1]Grants!A20="","",'[1]#fixed_data'!$B$3)</f>
        <v>GBP</v>
      </c>
      <c r="E19" s="12">
        <f>IF([1]Grants!A20="","",[1]Grants!F20)</f>
        <v>7765</v>
      </c>
      <c r="F19" s="13">
        <f>IF([1]Grants!A20="","",[1]Grants!C20)</f>
        <v>43364</v>
      </c>
      <c r="G19" s="14">
        <f>IF([1]Grants!A20="","",[1]Grants!D20*12)</f>
        <v>12</v>
      </c>
      <c r="H19" s="11" t="str">
        <f>IF([1]Grants!A20="","",IF(AND(J19="",K19="",[1]Grants!K20=""),'[1]#fixed_data'!$B$4&amp;SUBSTITUTE(I19," ","-"),IF([1]Grants!K20&lt;&gt;"","GB-EDU-"&amp;[1]Grants!K20,IF(J19="","GB-COH-"&amp;K19,"GB-CHC-"&amp;J19))))</f>
        <v>GB-CHC-1157255</v>
      </c>
      <c r="I19" s="11" t="str">
        <f>IF([1]Grants!A20="","",[1]Grants!B20)</f>
        <v>Bensham &amp; Saltwell Alive</v>
      </c>
      <c r="J19" s="15">
        <f>IF([1]Grants!A20="","",IF(ISBLANK([1]Grants!H20),"",[1]Grants!H20))</f>
        <v>1157255</v>
      </c>
      <c r="K19" s="15" t="str">
        <f>IF([1]Grants!A20="","",IF(ISBLANK([1]Grants!I20),"",TEXT([1]Grants!I20,"00000000")))</f>
        <v/>
      </c>
      <c r="L19" s="11" t="str">
        <f>IF([1]Grants!A20="","",IF([1]Grants!L20="","",[1]Grants!L20))</f>
        <v>NE8</v>
      </c>
      <c r="M19" s="11" t="str">
        <f>IF([1]Grants!A20="","",IF([1]Grants!G20="","",[1]Grants!G20))</f>
        <v>Gateshead</v>
      </c>
      <c r="N19" s="11" t="str">
        <f>IF([1]Grants!A20="","",IF([1]Grants!G20="","",VLOOKUP(M19,'[1]#fixed_data'!$A$12:$C$27,2,0)))</f>
        <v>E08000037</v>
      </c>
      <c r="O19" s="11" t="str">
        <f>IF([1]Grants!A20="","",IF(M19="","",VLOOKUP(M19,'[1]#fixed_data'!$A$12:$C$27,3,0)))</f>
        <v>MD</v>
      </c>
      <c r="P19" s="11" t="str">
        <f>IF([1]Grants!A20="","",'[1]#fixed_data'!$B$5)</f>
        <v>GB-CHC-1121739</v>
      </c>
      <c r="Q19" s="11" t="str">
        <f>IF([1]Grants!A20="","",'[1]#fixed_data'!$B$6)</f>
        <v>The Ballinger Charitable Trust</v>
      </c>
      <c r="R19" s="16" t="str">
        <f>IF([1]Grants!A20="","",IF([1]Grants!M20="","",IF([1]Grants!M20="YP","Young people",IF([1]Grants!M20="OP","Older people",IF([1]Grants!M20="C","Community")))))</f>
        <v>Community</v>
      </c>
      <c r="S19" s="17">
        <f ca="1">IF([1]Grants!A20="","",'[1]#fixed_data'!$B$7)</f>
        <v>44246</v>
      </c>
      <c r="T19" s="11" t="str">
        <f>IF([1]Grants!A20="","",'[1]#fixed_data'!$B$8)</f>
        <v>https://www.ballingercharitabletrust.org.uk/</v>
      </c>
    </row>
    <row r="20" spans="1:20">
      <c r="A20" s="11" t="str">
        <f>IF([1]Grants!A21="","",CONCATENATE('[1]#fixed_data'!$B$2&amp;[1]Grants!A21))</f>
        <v>360G-BallingerCT-2002-BSA-1</v>
      </c>
      <c r="B20" s="11" t="str">
        <f>IF([1]Grants!A21="","",CONCATENATE("Grant to "&amp;I20))</f>
        <v>Grant to Bensham &amp; Saltwell Alive</v>
      </c>
      <c r="C20" s="11" t="str">
        <f>IF([1]Grants!A21="","",IF([1]Grants!U21="","",[1]Grants!U21))</f>
        <v>Local community micro-grants.</v>
      </c>
      <c r="D20" s="11" t="str">
        <f>IF([1]Grants!A21="","",'[1]#fixed_data'!$B$3)</f>
        <v>GBP</v>
      </c>
      <c r="E20" s="12">
        <f>IF([1]Grants!A21="","",[1]Grants!F21)</f>
        <v>8500</v>
      </c>
      <c r="F20" s="13">
        <f>IF([1]Grants!A21="","",[1]Grants!C21)</f>
        <v>43889</v>
      </c>
      <c r="G20" s="14">
        <f>IF([1]Grants!A21="","",[1]Grants!D21*12)</f>
        <v>12</v>
      </c>
      <c r="H20" s="11" t="str">
        <f>IF([1]Grants!A21="","",IF(AND(J20="",K20="",[1]Grants!K21=""),'[1]#fixed_data'!$B$4&amp;SUBSTITUTE(I20," ","-"),IF([1]Grants!K21&lt;&gt;"","GB-EDU-"&amp;[1]Grants!K21,IF(J20="","GB-COH-"&amp;K20,"GB-CHC-"&amp;J20))))</f>
        <v>GB-CHC-1157255</v>
      </c>
      <c r="I20" s="11" t="str">
        <f>IF([1]Grants!A21="","",[1]Grants!B21)</f>
        <v>Bensham &amp; Saltwell Alive</v>
      </c>
      <c r="J20" s="15">
        <f>IF([1]Grants!A21="","",IF(ISBLANK([1]Grants!H21),"",[1]Grants!H21))</f>
        <v>1157255</v>
      </c>
      <c r="K20" s="15" t="str">
        <f>IF([1]Grants!A21="","",IF(ISBLANK([1]Grants!I21),"",TEXT([1]Grants!I21,"00000000")))</f>
        <v/>
      </c>
      <c r="L20" s="11" t="str">
        <f>IF([1]Grants!A21="","",IF([1]Grants!L21="","",[1]Grants!L21))</f>
        <v>NE8</v>
      </c>
      <c r="M20" s="11" t="str">
        <f>IF([1]Grants!A21="","",IF([1]Grants!G21="","",[1]Grants!G21))</f>
        <v>Gateshead</v>
      </c>
      <c r="N20" s="11" t="str">
        <f>IF([1]Grants!A21="","",IF([1]Grants!G21="","",VLOOKUP(M20,'[1]#fixed_data'!$A$12:$C$27,2,0)))</f>
        <v>E08000037</v>
      </c>
      <c r="O20" s="11" t="str">
        <f>IF([1]Grants!A21="","",IF(M20="","",VLOOKUP(M20,'[1]#fixed_data'!$A$12:$C$27,3,0)))</f>
        <v>MD</v>
      </c>
      <c r="P20" s="11" t="str">
        <f>IF([1]Grants!A21="","",'[1]#fixed_data'!$B$5)</f>
        <v>GB-CHC-1121739</v>
      </c>
      <c r="Q20" s="11" t="str">
        <f>IF([1]Grants!A21="","",'[1]#fixed_data'!$B$6)</f>
        <v>The Ballinger Charitable Trust</v>
      </c>
      <c r="R20" s="16" t="str">
        <f>IF([1]Grants!A21="","",IF([1]Grants!M21="","",IF([1]Grants!M21="YP","Young people",IF([1]Grants!M21="OP","Older people",IF([1]Grants!M21="C","Community")))))</f>
        <v>Community</v>
      </c>
      <c r="S20" s="17">
        <f ca="1">IF([1]Grants!A21="","",'[1]#fixed_data'!$B$7)</f>
        <v>44246</v>
      </c>
      <c r="T20" s="11" t="str">
        <f>IF([1]Grants!A21="","",'[1]#fixed_data'!$B$8)</f>
        <v>https://www.ballingercharitabletrust.org.uk/</v>
      </c>
    </row>
    <row r="21" spans="1:20">
      <c r="A21" s="11" t="str">
        <f>IF([1]Grants!A22="","",CONCATENATE('[1]#fixed_data'!$B$2&amp;[1]Grants!A22))</f>
        <v>360G-BallingerCT-1802-BYP-3</v>
      </c>
      <c r="B21" s="11" t="str">
        <f>IF([1]Grants!A22="","",CONCATENATE("Grant to "&amp;I21))</f>
        <v>Grant to Berwick Youth Project</v>
      </c>
      <c r="C21" s="11" t="str">
        <f>IF([1]Grants!A22="","",IF([1]Grants!U22="","",[1]Grants!U22))</f>
        <v>Towards core costs of operation</v>
      </c>
      <c r="D21" s="11" t="str">
        <f>IF([1]Grants!A22="","",'[1]#fixed_data'!$B$3)</f>
        <v>GBP</v>
      </c>
      <c r="E21" s="12">
        <f>IF([1]Grants!A22="","",[1]Grants!F22)</f>
        <v>50000</v>
      </c>
      <c r="F21" s="13">
        <f>IF([1]Grants!A22="","",[1]Grants!C22)</f>
        <v>43154</v>
      </c>
      <c r="G21" s="14">
        <f>IF([1]Grants!A22="","",[1]Grants!D22*12)</f>
        <v>36</v>
      </c>
      <c r="H21" s="11" t="str">
        <f>IF([1]Grants!A22="","",IF(AND(J21="",K21="",[1]Grants!K22=""),'[1]#fixed_data'!$B$4&amp;SUBSTITUTE(I21," ","-"),IF([1]Grants!K22&lt;&gt;"","GB-EDU-"&amp;[1]Grants!K22,IF(J21="","GB-COH-"&amp;K21,"GB-CHC-"&amp;J21))))</f>
        <v>GB-CHC-1166598</v>
      </c>
      <c r="I21" s="11" t="str">
        <f>IF([1]Grants!A22="","",[1]Grants!B22)</f>
        <v>Berwick Youth Project</v>
      </c>
      <c r="J21" s="15">
        <f>IF([1]Grants!A22="","",IF(ISBLANK([1]Grants!H22),"",[1]Grants!H22))</f>
        <v>1166598</v>
      </c>
      <c r="K21" s="15" t="str">
        <f>IF([1]Grants!A22="","",IF(ISBLANK([1]Grants!I22),"",TEXT([1]Grants!I22,"00000000")))</f>
        <v/>
      </c>
      <c r="L21" s="11" t="str">
        <f>IF([1]Grants!A22="","",IF([1]Grants!L22="","",[1]Grants!L22))</f>
        <v>TD15 1BG</v>
      </c>
      <c r="M21" s="11" t="str">
        <f>IF([1]Grants!A22="","",IF([1]Grants!G22="","",[1]Grants!G22))</f>
        <v>Northumberland</v>
      </c>
      <c r="N21" s="11" t="str">
        <f>IF([1]Grants!A22="","",IF([1]Grants!G22="","",VLOOKUP(M21,'[1]#fixed_data'!$A$12:$C$27,2,0)))</f>
        <v>E06000057</v>
      </c>
      <c r="O21" s="11" t="str">
        <f>IF([1]Grants!A22="","",IF(M21="","",VLOOKUP(M21,'[1]#fixed_data'!$A$12:$C$27,3,0)))</f>
        <v>UA</v>
      </c>
      <c r="P21" s="11" t="str">
        <f>IF([1]Grants!A22="","",'[1]#fixed_data'!$B$5)</f>
        <v>GB-CHC-1121739</v>
      </c>
      <c r="Q21" s="11" t="str">
        <f>IF([1]Grants!A22="","",'[1]#fixed_data'!$B$6)</f>
        <v>The Ballinger Charitable Trust</v>
      </c>
      <c r="R21" s="16" t="str">
        <f>IF([1]Grants!A22="","",IF([1]Grants!M22="","",IF([1]Grants!M22="YP","Young people",IF([1]Grants!M22="OP","Older people",IF([1]Grants!M22="C","Community")))))</f>
        <v>Young people</v>
      </c>
      <c r="S21" s="17">
        <f ca="1">IF([1]Grants!A22="","",'[1]#fixed_data'!$B$7)</f>
        <v>44246</v>
      </c>
      <c r="T21" s="11" t="str">
        <f>IF([1]Grants!A22="","",'[1]#fixed_data'!$B$8)</f>
        <v>https://www.ballingercharitabletrust.org.uk/</v>
      </c>
    </row>
    <row r="22" spans="1:20">
      <c r="A22" s="11" t="str">
        <f>IF([1]Grants!A23="","",CONCATENATE('[1]#fixed_data'!$B$2&amp;[1]Grants!A23))</f>
        <v>360G-BallingerCT-1909-BLCIC-1</v>
      </c>
      <c r="B22" s="11" t="str">
        <f>IF([1]Grants!A23="","",CONCATENATE("Grant to "&amp;I22))</f>
        <v xml:space="preserve">Grant to Big League CIC (The) </v>
      </c>
      <c r="C22" s="11" t="str">
        <f>IF([1]Grants!A23="","",IF([1]Grants!U23="","",[1]Grants!U23))</f>
        <v>Towards core costs of operation</v>
      </c>
      <c r="D22" s="11" t="str">
        <f>IF([1]Grants!A23="","",'[1]#fixed_data'!$B$3)</f>
        <v>GBP</v>
      </c>
      <c r="E22" s="12">
        <f>IF([1]Grants!A23="","",[1]Grants!F23)</f>
        <v>5000</v>
      </c>
      <c r="F22" s="13">
        <f>IF([1]Grants!A23="","",[1]Grants!C23)</f>
        <v>43728</v>
      </c>
      <c r="G22" s="14">
        <f>IF([1]Grants!A23="","",[1]Grants!D23*12)</f>
        <v>12</v>
      </c>
      <c r="H22" s="11" t="str">
        <f>IF([1]Grants!A23="","",IF(AND(J22="",K22="",[1]Grants!K23=""),'[1]#fixed_data'!$B$4&amp;SUBSTITUTE(I22," ","-"),IF([1]Grants!K23&lt;&gt;"","GB-EDU-"&amp;[1]Grants!K23,IF(J22="","GB-COH-"&amp;K22,"GB-CHC-"&amp;J22))))</f>
        <v>GB-COH-09195783</v>
      </c>
      <c r="I22" s="11" t="str">
        <f>IF([1]Grants!A23="","",[1]Grants!B23)</f>
        <v xml:space="preserve">Big League CIC (The) </v>
      </c>
      <c r="J22" s="15" t="str">
        <f>IF([1]Grants!A23="","",IF(ISBLANK([1]Grants!H23),"",[1]Grants!H23))</f>
        <v/>
      </c>
      <c r="K22" s="15" t="str">
        <f>IF([1]Grants!A23="","",IF(ISBLANK([1]Grants!I23),"",TEXT([1]Grants!I23,"00000000")))</f>
        <v>09195783</v>
      </c>
      <c r="L22" s="11" t="str">
        <f>IF([1]Grants!A23="","",IF([1]Grants!L23="","",[1]Grants!L23))</f>
        <v>TS24 9RB</v>
      </c>
      <c r="M22" s="11" t="str">
        <f>IF([1]Grants!A23="","",IF([1]Grants!G23="","",[1]Grants!G23))</f>
        <v>Hartlepool</v>
      </c>
      <c r="N22" s="11" t="str">
        <f>IF([1]Grants!A23="","",IF([1]Grants!G23="","",VLOOKUP(M22,'[1]#fixed_data'!$A$12:$C$27,2,0)))</f>
        <v>E06000001</v>
      </c>
      <c r="O22" s="11" t="str">
        <f>IF([1]Grants!A23="","",IF(M22="","",VLOOKUP(M22,'[1]#fixed_data'!$A$12:$C$27,3,0)))</f>
        <v>UA</v>
      </c>
      <c r="P22" s="11" t="str">
        <f>IF([1]Grants!A23="","",'[1]#fixed_data'!$B$5)</f>
        <v>GB-CHC-1121739</v>
      </c>
      <c r="Q22" s="11" t="str">
        <f>IF([1]Grants!A23="","",'[1]#fixed_data'!$B$6)</f>
        <v>The Ballinger Charitable Trust</v>
      </c>
      <c r="R22" s="16" t="str">
        <f>IF([1]Grants!A23="","",IF([1]Grants!M23="","",IF([1]Grants!M23="YP","Young people",IF([1]Grants!M23="OP","Older people",IF([1]Grants!M23="C","Community")))))</f>
        <v>Community</v>
      </c>
      <c r="S22" s="17">
        <f ca="1">IF([1]Grants!A23="","",'[1]#fixed_data'!$B$7)</f>
        <v>44246</v>
      </c>
      <c r="T22" s="11" t="str">
        <f>IF([1]Grants!A23="","",'[1]#fixed_data'!$B$8)</f>
        <v>https://www.ballingercharitabletrust.org.uk/</v>
      </c>
    </row>
    <row r="23" spans="1:20">
      <c r="A23" s="11" t="str">
        <f>IF([1]Grants!A24="","",CONCATENATE('[1]#fixed_data'!$B$2&amp;[1]Grants!A24))</f>
        <v>360G-BallingerCT-1811-BELP-3</v>
      </c>
      <c r="B23" s="11" t="str">
        <f>IF([1]Grants!A24="","",CONCATENATE("Grant to "&amp;I23))</f>
        <v>Grant to Billingham Environmental Link (BELP)</v>
      </c>
      <c r="C23" s="11" t="str">
        <f>IF([1]Grants!A24="","",IF([1]Grants!U24="","",[1]Grants!U24))</f>
        <v>Core costs - salary</v>
      </c>
      <c r="D23" s="11" t="str">
        <f>IF([1]Grants!A24="","",'[1]#fixed_data'!$B$3)</f>
        <v>GBP</v>
      </c>
      <c r="E23" s="12">
        <f>IF([1]Grants!A24="","",[1]Grants!F24)</f>
        <v>55242</v>
      </c>
      <c r="F23" s="13">
        <f>IF([1]Grants!A24="","",[1]Grants!C24)</f>
        <v>43427</v>
      </c>
      <c r="G23" s="14">
        <f>IF([1]Grants!A24="","",[1]Grants!D24*12)</f>
        <v>36</v>
      </c>
      <c r="H23" s="11" t="str">
        <f>IF([1]Grants!A24="","",IF(AND(J23="",K23="",[1]Grants!K24=""),'[1]#fixed_data'!$B$4&amp;SUBSTITUTE(I23," ","-"),IF([1]Grants!K24&lt;&gt;"","GB-EDU-"&amp;[1]Grants!K24,IF(J23="","GB-COH-"&amp;K23,"GB-CHC-"&amp;J23))))</f>
        <v>GB-COH-07224115</v>
      </c>
      <c r="I23" s="11" t="str">
        <f>IF([1]Grants!A24="","",[1]Grants!B24)</f>
        <v>Billingham Environmental Link (BELP)</v>
      </c>
      <c r="J23" s="15" t="str">
        <f>IF([1]Grants!A24="","",IF(ISBLANK([1]Grants!H24),"",[1]Grants!H24))</f>
        <v/>
      </c>
      <c r="K23" s="15" t="str">
        <f>IF([1]Grants!A24="","",IF(ISBLANK([1]Grants!I24),"",TEXT([1]Grants!I24,"00000000")))</f>
        <v>07224115</v>
      </c>
      <c r="L23" s="11" t="str">
        <f>IF([1]Grants!A24="","",IF([1]Grants!L24="","",[1]Grants!L24))</f>
        <v>TS23 1BY</v>
      </c>
      <c r="M23" s="11" t="str">
        <f>IF([1]Grants!A24="","",IF([1]Grants!G24="","",[1]Grants!G24))</f>
        <v>Stockton-on-Tees</v>
      </c>
      <c r="N23" s="11" t="str">
        <f>IF([1]Grants!A24="","",IF([1]Grants!G24="","",VLOOKUP(M23,'[1]#fixed_data'!$A$12:$C$27,2,0)))</f>
        <v>E06000004</v>
      </c>
      <c r="O23" s="11" t="str">
        <f>IF([1]Grants!A24="","",IF(M23="","",VLOOKUP(M23,'[1]#fixed_data'!$A$12:$C$27,3,0)))</f>
        <v>UA</v>
      </c>
      <c r="P23" s="11" t="str">
        <f>IF([1]Grants!A24="","",'[1]#fixed_data'!$B$5)</f>
        <v>GB-CHC-1121739</v>
      </c>
      <c r="Q23" s="11" t="str">
        <f>IF([1]Grants!A24="","",'[1]#fixed_data'!$B$6)</f>
        <v>The Ballinger Charitable Trust</v>
      </c>
      <c r="R23" s="16" t="str">
        <f>IF([1]Grants!A24="","",IF([1]Grants!M24="","",IF([1]Grants!M24="YP","Young people",IF([1]Grants!M24="OP","Older people",IF([1]Grants!M24="C","Community")))))</f>
        <v>Community</v>
      </c>
      <c r="S23" s="17">
        <f ca="1">IF([1]Grants!A24="","",'[1]#fixed_data'!$B$7)</f>
        <v>44246</v>
      </c>
      <c r="T23" s="11" t="str">
        <f>IF([1]Grants!A24="","",'[1]#fixed_data'!$B$8)</f>
        <v>https://www.ballingercharitabletrust.org.uk/</v>
      </c>
    </row>
    <row r="24" spans="1:20">
      <c r="A24" s="11" t="str">
        <f>IF([1]Grants!A25="","",CONCATENATE('[1]#fixed_data'!$B$2&amp;[1]Grants!A25))</f>
        <v>360G-BallingerCT-1903-BHCT-1</v>
      </c>
      <c r="B24" s="11" t="str">
        <f>IF([1]Grants!A25="","",CONCATENATE("Grant to "&amp;I24))</f>
        <v>Grant to Bilton Hall Community Trust</v>
      </c>
      <c r="C24" s="11" t="str">
        <f>IF([1]Grants!A25="","",IF([1]Grants!U25="","",[1]Grants!U25))</f>
        <v>Capital costs.</v>
      </c>
      <c r="D24" s="11" t="str">
        <f>IF([1]Grants!A25="","",'[1]#fixed_data'!$B$3)</f>
        <v>GBP</v>
      </c>
      <c r="E24" s="12">
        <f>IF([1]Grants!A25="","",[1]Grants!F25)</f>
        <v>15000</v>
      </c>
      <c r="F24" s="13">
        <f>IF([1]Grants!A25="","",[1]Grants!C25)</f>
        <v>43525</v>
      </c>
      <c r="G24" s="14">
        <f>IF([1]Grants!A25="","",[1]Grants!D25*12)</f>
        <v>12</v>
      </c>
      <c r="H24" s="11" t="str">
        <f>IF([1]Grants!A25="","",IF(AND(J24="",K24="",[1]Grants!K25=""),'[1]#fixed_data'!$B$4&amp;SUBSTITUTE(I24," ","-"),IF([1]Grants!K25&lt;&gt;"","GB-EDU-"&amp;[1]Grants!K25,IF(J24="","GB-COH-"&amp;K24,"GB-CHC-"&amp;J24))))</f>
        <v>GB-CHC-1171907</v>
      </c>
      <c r="I24" s="11" t="str">
        <f>IF([1]Grants!A25="","",[1]Grants!B25)</f>
        <v>Bilton Hall Community Trust</v>
      </c>
      <c r="J24" s="15">
        <f>IF([1]Grants!A25="","",IF(ISBLANK([1]Grants!H25),"",[1]Grants!H25))</f>
        <v>1171907</v>
      </c>
      <c r="K24" s="15" t="str">
        <f>IF([1]Grants!A25="","",IF(ISBLANK([1]Grants!I25),"",TEXT([1]Grants!I25,"00000000")))</f>
        <v/>
      </c>
      <c r="L24" s="11" t="str">
        <f>IF([1]Grants!A25="","",IF([1]Grants!L25="","",[1]Grants!L25))</f>
        <v>NE32 3RT</v>
      </c>
      <c r="M24" s="11" t="str">
        <f>IF([1]Grants!A25="","",IF([1]Grants!G25="","",[1]Grants!G25))</f>
        <v>North Tyneside</v>
      </c>
      <c r="N24" s="11" t="str">
        <f>IF([1]Grants!A25="","",IF([1]Grants!G25="","",VLOOKUP(M24,'[1]#fixed_data'!$A$12:$C$27,2,0)))</f>
        <v>E08000022</v>
      </c>
      <c r="O24" s="11" t="str">
        <f>IF([1]Grants!A25="","",IF(M24="","",VLOOKUP(M24,'[1]#fixed_data'!$A$12:$C$27,3,0)))</f>
        <v>MD</v>
      </c>
      <c r="P24" s="11" t="str">
        <f>IF([1]Grants!A25="","",'[1]#fixed_data'!$B$5)</f>
        <v>GB-CHC-1121739</v>
      </c>
      <c r="Q24" s="11" t="str">
        <f>IF([1]Grants!A25="","",'[1]#fixed_data'!$B$6)</f>
        <v>The Ballinger Charitable Trust</v>
      </c>
      <c r="R24" s="16" t="str">
        <f>IF([1]Grants!A25="","",IF([1]Grants!M25="","",IF([1]Grants!M25="YP","Young people",IF([1]Grants!M25="OP","Older people",IF([1]Grants!M25="C","Community")))))</f>
        <v>Community</v>
      </c>
      <c r="S24" s="17">
        <f ca="1">IF([1]Grants!A25="","",'[1]#fixed_data'!$B$7)</f>
        <v>44246</v>
      </c>
      <c r="T24" s="11" t="str">
        <f>IF([1]Grants!A25="","",'[1]#fixed_data'!$B$8)</f>
        <v>https://www.ballingercharitabletrust.org.uk/</v>
      </c>
    </row>
    <row r="25" spans="1:20">
      <c r="A25" s="11" t="str">
        <f>IF([1]Grants!A26="","",CONCATENATE('[1]#fixed_data'!$B$2&amp;[1]Grants!A26))</f>
        <v>360G-BallingerCT-1909-BCP-3</v>
      </c>
      <c r="B25" s="11" t="str">
        <f>IF([1]Grants!A26="","",CONCATENATE("Grant to "&amp;I25))</f>
        <v>Grant to Birtley Community Partnership</v>
      </c>
      <c r="C25" s="11" t="str">
        <f>IF([1]Grants!A26="","",IF([1]Grants!U26="","",[1]Grants!U26))</f>
        <v>Positive Steps - support for young &amp; older people in community</v>
      </c>
      <c r="D25" s="11" t="str">
        <f>IF([1]Grants!A26="","",'[1]#fixed_data'!$B$3)</f>
        <v>GBP</v>
      </c>
      <c r="E25" s="12">
        <f>IF([1]Grants!A26="","",[1]Grants!F26)</f>
        <v>30000</v>
      </c>
      <c r="F25" s="13">
        <f>IF([1]Grants!A26="","",[1]Grants!C26)</f>
        <v>43728</v>
      </c>
      <c r="G25" s="14">
        <f>IF([1]Grants!A26="","",[1]Grants!D26*12)</f>
        <v>36</v>
      </c>
      <c r="H25" s="11" t="str">
        <f>IF([1]Grants!A26="","",IF(AND(J25="",K25="",[1]Grants!K26=""),'[1]#fixed_data'!$B$4&amp;SUBSTITUTE(I25," ","-"),IF([1]Grants!K26&lt;&gt;"","GB-EDU-"&amp;[1]Grants!K26,IF(J25="","GB-COH-"&amp;K25,"GB-CHC-"&amp;J25))))</f>
        <v>GB-COH-07031458</v>
      </c>
      <c r="I25" s="11" t="str">
        <f>IF([1]Grants!A26="","",[1]Grants!B26)</f>
        <v>Birtley Community Partnership</v>
      </c>
      <c r="J25" s="15" t="str">
        <f>IF([1]Grants!A26="","",IF(ISBLANK([1]Grants!H26),"",[1]Grants!H26))</f>
        <v/>
      </c>
      <c r="K25" s="15" t="str">
        <f>IF([1]Grants!A26="","",IF(ISBLANK([1]Grants!I26),"",TEXT([1]Grants!I26,"00000000")))</f>
        <v>07031458</v>
      </c>
      <c r="L25" s="11" t="str">
        <f>IF([1]Grants!A26="","",IF([1]Grants!L26="","",[1]Grants!L26))</f>
        <v>DH3 1EN</v>
      </c>
      <c r="M25" s="11" t="str">
        <f>IF([1]Grants!A26="","",IF([1]Grants!G26="","",[1]Grants!G26))</f>
        <v>Co. Durham</v>
      </c>
      <c r="N25" s="11" t="str">
        <f>IF([1]Grants!A26="","",IF([1]Grants!G26="","",VLOOKUP(M25,'[1]#fixed_data'!$A$12:$C$27,2,0)))</f>
        <v>E06000047</v>
      </c>
      <c r="O25" s="11" t="str">
        <f>IF([1]Grants!A26="","",IF(M25="","",VLOOKUP(M25,'[1]#fixed_data'!$A$12:$C$27,3,0)))</f>
        <v>UA</v>
      </c>
      <c r="P25" s="11" t="str">
        <f>IF([1]Grants!A26="","",'[1]#fixed_data'!$B$5)</f>
        <v>GB-CHC-1121739</v>
      </c>
      <c r="Q25" s="11" t="str">
        <f>IF([1]Grants!A26="","",'[1]#fixed_data'!$B$6)</f>
        <v>The Ballinger Charitable Trust</v>
      </c>
      <c r="R25" s="16" t="str">
        <f>IF([1]Grants!A26="","",IF([1]Grants!M26="","",IF([1]Grants!M26="YP","Young people",IF([1]Grants!M26="OP","Older people",IF([1]Grants!M26="C","Community")))))</f>
        <v>Community</v>
      </c>
      <c r="S25" s="17">
        <f ca="1">IF([1]Grants!A26="","",'[1]#fixed_data'!$B$7)</f>
        <v>44246</v>
      </c>
      <c r="T25" s="11" t="str">
        <f>IF([1]Grants!A26="","",'[1]#fixed_data'!$B$8)</f>
        <v>https://www.ballingercharitabletrust.org.uk/</v>
      </c>
    </row>
    <row r="26" spans="1:20">
      <c r="A26" s="11" t="str">
        <f>IF([1]Grants!A27="","",CONCATENATE('[1]#fixed_data'!$B$2&amp;[1]Grants!A27))</f>
        <v>360G-BallingerCT-1903-BTS-3</v>
      </c>
      <c r="B26" s="11" t="str">
        <f>IF([1]Grants!A27="","",CONCATENATE("Grant to "&amp;I26))</f>
        <v>Grant to Blyth Tall Ship</v>
      </c>
      <c r="C26" s="11" t="str">
        <f>IF([1]Grants!A27="","",IF([1]Grants!U27="","",[1]Grants!U27))</f>
        <v>Celebrating Blyth's Discovery of Antartica</v>
      </c>
      <c r="D26" s="11" t="str">
        <f>IF([1]Grants!A27="","",'[1]#fixed_data'!$B$3)</f>
        <v>GBP</v>
      </c>
      <c r="E26" s="12">
        <f>IF([1]Grants!A27="","",[1]Grants!F27)</f>
        <v>45000</v>
      </c>
      <c r="F26" s="13">
        <f>IF([1]Grants!A27="","",[1]Grants!C27)</f>
        <v>43525</v>
      </c>
      <c r="G26" s="14">
        <f>IF([1]Grants!A27="","",[1]Grants!D27*12)</f>
        <v>36</v>
      </c>
      <c r="H26" s="11" t="str">
        <f>IF([1]Grants!A27="","",IF(AND(J26="",K26="",[1]Grants!K27=""),'[1]#fixed_data'!$B$4&amp;SUBSTITUTE(I26," ","-"),IF([1]Grants!K27&lt;&gt;"","GB-EDU-"&amp;[1]Grants!K27,IF(J26="","GB-COH-"&amp;K26,"GB-CHC-"&amp;J26))))</f>
        <v>GB-CHC-1138239</v>
      </c>
      <c r="I26" s="11" t="str">
        <f>IF([1]Grants!A27="","",[1]Grants!B27)</f>
        <v>Blyth Tall Ship</v>
      </c>
      <c r="J26" s="15">
        <f>IF([1]Grants!A27="","",IF(ISBLANK([1]Grants!H27),"",[1]Grants!H27))</f>
        <v>1138239</v>
      </c>
      <c r="K26" s="15" t="str">
        <f>IF([1]Grants!A27="","",IF(ISBLANK([1]Grants!I27),"",TEXT([1]Grants!I27,"00000000")))</f>
        <v/>
      </c>
      <c r="L26" s="11" t="str">
        <f>IF([1]Grants!A27="","",IF([1]Grants!L27="","",[1]Grants!L27))</f>
        <v>NE24 3PA</v>
      </c>
      <c r="M26" s="11" t="str">
        <f>IF([1]Grants!A27="","",IF([1]Grants!G27="","",[1]Grants!G27))</f>
        <v>Northumberland</v>
      </c>
      <c r="N26" s="11" t="str">
        <f>IF([1]Grants!A27="","",IF([1]Grants!G27="","",VLOOKUP(M26,'[1]#fixed_data'!$A$12:$C$27,2,0)))</f>
        <v>E06000057</v>
      </c>
      <c r="O26" s="11" t="str">
        <f>IF([1]Grants!A27="","",IF(M26="","",VLOOKUP(M26,'[1]#fixed_data'!$A$12:$C$27,3,0)))</f>
        <v>UA</v>
      </c>
      <c r="P26" s="11" t="str">
        <f>IF([1]Grants!A27="","",'[1]#fixed_data'!$B$5)</f>
        <v>GB-CHC-1121739</v>
      </c>
      <c r="Q26" s="11" t="str">
        <f>IF([1]Grants!A27="","",'[1]#fixed_data'!$B$6)</f>
        <v>The Ballinger Charitable Trust</v>
      </c>
      <c r="R26" s="16" t="str">
        <f>IF([1]Grants!A27="","",IF([1]Grants!M27="","",IF([1]Grants!M27="YP","Young people",IF([1]Grants!M27="OP","Older people",IF([1]Grants!M27="C","Community")))))</f>
        <v>Young people</v>
      </c>
      <c r="S26" s="17">
        <f ca="1">IF([1]Grants!A27="","",'[1]#fixed_data'!$B$7)</f>
        <v>44246</v>
      </c>
      <c r="T26" s="11" t="str">
        <f>IF([1]Grants!A27="","",'[1]#fixed_data'!$B$8)</f>
        <v>https://www.ballingercharitabletrust.org.uk/</v>
      </c>
    </row>
    <row r="27" spans="1:20">
      <c r="A27" s="11" t="str">
        <f>IF([1]Grants!A28="","",CONCATENATE('[1]#fixed_data'!$B$2&amp;[1]Grants!A28))</f>
        <v>360G-BallingerCT-1903-BCYC-3</v>
      </c>
      <c r="B27" s="11" t="str">
        <f>IF([1]Grants!A28="","",CONCATENATE("Grant to "&amp;I27))</f>
        <v>Grant to Brandon &amp; Carrside Youth &amp; Community</v>
      </c>
      <c r="C27" s="11" t="str">
        <f>IF([1]Grants!A28="","",IF([1]Grants!U28="","",[1]Grants!U28))</f>
        <v>Education, Excellence &amp; Excitement</v>
      </c>
      <c r="D27" s="11" t="str">
        <f>IF([1]Grants!A28="","",'[1]#fixed_data'!$B$3)</f>
        <v>GBP</v>
      </c>
      <c r="E27" s="12">
        <f>IF([1]Grants!A28="","",[1]Grants!F28)</f>
        <v>30000</v>
      </c>
      <c r="F27" s="13">
        <f>IF([1]Grants!A28="","",[1]Grants!C28)</f>
        <v>43525</v>
      </c>
      <c r="G27" s="14">
        <f>IF([1]Grants!A28="","",[1]Grants!D28*12)</f>
        <v>36</v>
      </c>
      <c r="H27" s="11" t="str">
        <f>IF([1]Grants!A28="","",IF(AND(J27="",K27="",[1]Grants!K28=""),'[1]#fixed_data'!$B$4&amp;SUBSTITUTE(I27," ","-"),IF([1]Grants!K28&lt;&gt;"","GB-EDU-"&amp;[1]Grants!K28,IF(J27="","GB-COH-"&amp;K27,"GB-CHC-"&amp;J27))))</f>
        <v>GB-CHC-506305</v>
      </c>
      <c r="I27" s="11" t="str">
        <f>IF([1]Grants!A28="","",[1]Grants!B28)</f>
        <v>Brandon &amp; Carrside Youth &amp; Community</v>
      </c>
      <c r="J27" s="15">
        <f>IF([1]Grants!A28="","",IF(ISBLANK([1]Grants!H28),"",[1]Grants!H28))</f>
        <v>506305</v>
      </c>
      <c r="K27" s="15" t="str">
        <f>IF([1]Grants!A28="","",IF(ISBLANK([1]Grants!I28),"",TEXT([1]Grants!I28,"00000000")))</f>
        <v/>
      </c>
      <c r="L27" s="11" t="str">
        <f>IF([1]Grants!A28="","",IF([1]Grants!L28="","",[1]Grants!L28))</f>
        <v>D16 7XX</v>
      </c>
      <c r="M27" s="11" t="str">
        <f>IF([1]Grants!A28="","",IF([1]Grants!G28="","",[1]Grants!G28))</f>
        <v>Co. Durham</v>
      </c>
      <c r="N27" s="11" t="str">
        <f>IF([1]Grants!A28="","",IF([1]Grants!G28="","",VLOOKUP(M27,'[1]#fixed_data'!$A$12:$C$27,2,0)))</f>
        <v>E06000047</v>
      </c>
      <c r="O27" s="11" t="str">
        <f>IF([1]Grants!A28="","",IF(M27="","",VLOOKUP(M27,'[1]#fixed_data'!$A$12:$C$27,3,0)))</f>
        <v>UA</v>
      </c>
      <c r="P27" s="11" t="str">
        <f>IF([1]Grants!A28="","",'[1]#fixed_data'!$B$5)</f>
        <v>GB-CHC-1121739</v>
      </c>
      <c r="Q27" s="11" t="str">
        <f>IF([1]Grants!A28="","",'[1]#fixed_data'!$B$6)</f>
        <v>The Ballinger Charitable Trust</v>
      </c>
      <c r="R27" s="16" t="str">
        <f>IF([1]Grants!A28="","",IF([1]Grants!M28="","",IF([1]Grants!M28="YP","Young people",IF([1]Grants!M28="OP","Older people",IF([1]Grants!M28="C","Community")))))</f>
        <v>Young people</v>
      </c>
      <c r="S27" s="17">
        <f ca="1">IF([1]Grants!A28="","",'[1]#fixed_data'!$B$7)</f>
        <v>44246</v>
      </c>
      <c r="T27" s="11" t="str">
        <f>IF([1]Grants!A28="","",'[1]#fixed_data'!$B$8)</f>
        <v>https://www.ballingercharitabletrust.org.uk/</v>
      </c>
    </row>
    <row r="28" spans="1:20">
      <c r="A28" s="11" t="str">
        <f>IF([1]Grants!A29="","",CONCATENATE('[1]#fixed_data'!$B$2&amp;[1]Grants!A29))</f>
        <v>360G-BallingerCT-1811-BHCE-3</v>
      </c>
      <c r="B28" s="11" t="str">
        <f>IF([1]Grants!A29="","",CONCATENATE("Grant to "&amp;I28))</f>
        <v>Grant to Breckon Hill Community Enterprise</v>
      </c>
      <c r="C28" s="11" t="str">
        <f>IF([1]Grants!A29="","",IF([1]Grants!U29="","",[1]Grants!U29))</f>
        <v>Uncovering Resilience</v>
      </c>
      <c r="D28" s="11" t="str">
        <f>IF([1]Grants!A29="","",'[1]#fixed_data'!$B$3)</f>
        <v>GBP</v>
      </c>
      <c r="E28" s="12">
        <f>IF([1]Grants!A29="","",[1]Grants!F29)</f>
        <v>45000</v>
      </c>
      <c r="F28" s="13">
        <f>IF([1]Grants!A29="","",[1]Grants!C29)</f>
        <v>43427</v>
      </c>
      <c r="G28" s="14">
        <f>IF([1]Grants!A29="","",[1]Grants!D29*12)</f>
        <v>36</v>
      </c>
      <c r="H28" s="11" t="str">
        <f>IF([1]Grants!A29="","",IF(AND(J28="",K28="",[1]Grants!K29=""),'[1]#fixed_data'!$B$4&amp;SUBSTITUTE(I28," ","-"),IF([1]Grants!K29&lt;&gt;"","GB-EDU-"&amp;[1]Grants!K29,IF(J28="","GB-COH-"&amp;K28,"GB-CHC-"&amp;J28))))</f>
        <v>GB-CHC-1125513</v>
      </c>
      <c r="I28" s="11" t="str">
        <f>IF([1]Grants!A29="","",[1]Grants!B29)</f>
        <v>Breckon Hill Community Enterprise</v>
      </c>
      <c r="J28" s="15">
        <f>IF([1]Grants!A29="","",IF(ISBLANK([1]Grants!H29),"",[1]Grants!H29))</f>
        <v>1125513</v>
      </c>
      <c r="K28" s="15" t="str">
        <f>IF([1]Grants!A29="","",IF(ISBLANK([1]Grants!I29),"",TEXT([1]Grants!I29,"00000000")))</f>
        <v/>
      </c>
      <c r="L28" s="11" t="str">
        <f>IF([1]Grants!A29="","",IF([1]Grants!L29="","",[1]Grants!L29))</f>
        <v>TS4 2DS</v>
      </c>
      <c r="M28" s="11" t="str">
        <f>IF([1]Grants!A29="","",IF([1]Grants!G29="","",[1]Grants!G29))</f>
        <v>Middlesbrough</v>
      </c>
      <c r="N28" s="11" t="str">
        <f>IF([1]Grants!A29="","",IF([1]Grants!G29="","",VLOOKUP(M28,'[1]#fixed_data'!$A$12:$C$27,2,0)))</f>
        <v>E06000002</v>
      </c>
      <c r="O28" s="11" t="str">
        <f>IF([1]Grants!A29="","",IF(M28="","",VLOOKUP(M28,'[1]#fixed_data'!$A$12:$C$27,3,0)))</f>
        <v>UA</v>
      </c>
      <c r="P28" s="11" t="str">
        <f>IF([1]Grants!A29="","",'[1]#fixed_data'!$B$5)</f>
        <v>GB-CHC-1121739</v>
      </c>
      <c r="Q28" s="11" t="str">
        <f>IF([1]Grants!A29="","",'[1]#fixed_data'!$B$6)</f>
        <v>The Ballinger Charitable Trust</v>
      </c>
      <c r="R28" s="16" t="str">
        <f>IF([1]Grants!A29="","",IF([1]Grants!M29="","",IF([1]Grants!M29="YP","Young people",IF([1]Grants!M29="OP","Older people",IF([1]Grants!M29="C","Community")))))</f>
        <v>Community</v>
      </c>
      <c r="S28" s="17">
        <f ca="1">IF([1]Grants!A29="","",'[1]#fixed_data'!$B$7)</f>
        <v>44246</v>
      </c>
      <c r="T28" s="11" t="str">
        <f>IF([1]Grants!A29="","",'[1]#fixed_data'!$B$8)</f>
        <v>https://www.ballingercharitabletrust.org.uk/</v>
      </c>
    </row>
    <row r="29" spans="1:20">
      <c r="A29" s="11" t="str">
        <f>IF([1]Grants!A30="","",CONCATENATE('[1]#fixed_data'!$B$2&amp;[1]Grants!A30))</f>
        <v>360G-BallingerCT-1806-BFNE-3</v>
      </c>
      <c r="B29" s="11" t="str">
        <f>IF([1]Grants!A30="","",CONCATENATE("Grant to "&amp;I29))</f>
        <v>Grant to Bright Futures NE</v>
      </c>
      <c r="C29" s="11" t="str">
        <f>IF([1]Grants!A30="","",IF([1]Grants!U30="","",[1]Grants!U30))</f>
        <v>Core costs - salary</v>
      </c>
      <c r="D29" s="11" t="str">
        <f>IF([1]Grants!A30="","",'[1]#fixed_data'!$B$3)</f>
        <v>GBP</v>
      </c>
      <c r="E29" s="12">
        <f>IF([1]Grants!A30="","",[1]Grants!F30)</f>
        <v>44800</v>
      </c>
      <c r="F29" s="13">
        <f>IF([1]Grants!A30="","",[1]Grants!C30)</f>
        <v>43273</v>
      </c>
      <c r="G29" s="14">
        <f>IF([1]Grants!A30="","",[1]Grants!D30*12)</f>
        <v>36</v>
      </c>
      <c r="H29" s="11" t="str">
        <f>IF([1]Grants!A30="","",IF(AND(J29="",K29="",[1]Grants!K30=""),'[1]#fixed_data'!$B$4&amp;SUBSTITUTE(I29," ","-"),IF([1]Grants!K30&lt;&gt;"","GB-EDU-"&amp;[1]Grants!K30,IF(J29="","GB-COH-"&amp;K29,"GB-CHC-"&amp;J29))))</f>
        <v>GB-CHC-1157578</v>
      </c>
      <c r="I29" s="11" t="str">
        <f>IF([1]Grants!A30="","",[1]Grants!B30)</f>
        <v>Bright Futures NE</v>
      </c>
      <c r="J29" s="15">
        <f>IF([1]Grants!A30="","",IF(ISBLANK([1]Grants!H30),"",[1]Grants!H30))</f>
        <v>1157578</v>
      </c>
      <c r="K29" s="15" t="str">
        <f>IF([1]Grants!A30="","",IF(ISBLANK([1]Grants!I30),"",TEXT([1]Grants!I30,"00000000")))</f>
        <v/>
      </c>
      <c r="L29" s="11" t="str">
        <f>IF([1]Grants!A30="","",IF([1]Grants!L30="","",[1]Grants!L30))</f>
        <v>NE33 5HP</v>
      </c>
      <c r="M29" s="11" t="str">
        <f>IF([1]Grants!A30="","",IF([1]Grants!G30="","",[1]Grants!G30))</f>
        <v>South Tyneside</v>
      </c>
      <c r="N29" s="11" t="str">
        <f>IF([1]Grants!A30="","",IF([1]Grants!G30="","",VLOOKUP(M29,'[1]#fixed_data'!$A$12:$C$27,2,0)))</f>
        <v>E08000023</v>
      </c>
      <c r="O29" s="11" t="str">
        <f>IF([1]Grants!A30="","",IF(M29="","",VLOOKUP(M29,'[1]#fixed_data'!$A$12:$C$27,3,0)))</f>
        <v>MD</v>
      </c>
      <c r="P29" s="11" t="str">
        <f>IF([1]Grants!A30="","",'[1]#fixed_data'!$B$5)</f>
        <v>GB-CHC-1121739</v>
      </c>
      <c r="Q29" s="11" t="str">
        <f>IF([1]Grants!A30="","",'[1]#fixed_data'!$B$6)</f>
        <v>The Ballinger Charitable Trust</v>
      </c>
      <c r="R29" s="16" t="str">
        <f>IF([1]Grants!A30="","",IF([1]Grants!M30="","",IF([1]Grants!M30="YP","Young people",IF([1]Grants!M30="OP","Older people",IF([1]Grants!M30="C","Community")))))</f>
        <v>Young people</v>
      </c>
      <c r="S29" s="17">
        <f ca="1">IF([1]Grants!A30="","",'[1]#fixed_data'!$B$7)</f>
        <v>44246</v>
      </c>
      <c r="T29" s="11" t="str">
        <f>IF([1]Grants!A30="","",'[1]#fixed_data'!$B$8)</f>
        <v>https://www.ballingercharitabletrust.org.uk/</v>
      </c>
    </row>
    <row r="30" spans="1:20">
      <c r="A30" s="11" t="str">
        <f>IF([1]Grants!A31="","",CONCATENATE('[1]#fixed_data'!$B$2&amp;[1]Grants!A31))</f>
        <v>360G-BallingerCT-2101-BHC-1</v>
      </c>
      <c r="B30" s="11" t="str">
        <f>IF([1]Grants!A31="","",CONCATENATE("Grant to "&amp;I30))</f>
        <v>Grant to Butterwick Hospice Care (C19)</v>
      </c>
      <c r="C30" s="11" t="str">
        <f>IF([1]Grants!A31="","",IF([1]Grants!U31="","",[1]Grants!U31))</f>
        <v>Purchase of 2 respirator hoods</v>
      </c>
      <c r="D30" s="11" t="str">
        <f>IF([1]Grants!A31="","",'[1]#fixed_data'!$B$3)</f>
        <v>GBP</v>
      </c>
      <c r="E30" s="12">
        <f>IF([1]Grants!A31="","",[1]Grants!F31)</f>
        <v>1000</v>
      </c>
      <c r="F30" s="13">
        <f>IF([1]Grants!A31="","",[1]Grants!C31)</f>
        <v>44210</v>
      </c>
      <c r="G30" s="14">
        <f>IF([1]Grants!A31="","",[1]Grants!D31*12)</f>
        <v>12</v>
      </c>
      <c r="H30" s="11" t="str">
        <f>IF([1]Grants!A31="","",IF(AND(J30="",K30="",[1]Grants!K31=""),'[1]#fixed_data'!$B$4&amp;SUBSTITUTE(I30," ","-"),IF([1]Grants!K31&lt;&gt;"","GB-EDU-"&amp;[1]Grants!K31,IF(J30="","GB-COH-"&amp;K30,"GB-CHC-"&amp;J30))))</f>
        <v>GB-CHC-1044816</v>
      </c>
      <c r="I30" s="11" t="str">
        <f>IF([1]Grants!A31="","",[1]Grants!B31)</f>
        <v>Butterwick Hospice Care (C19)</v>
      </c>
      <c r="J30" s="15">
        <f>IF([1]Grants!A31="","",IF(ISBLANK([1]Grants!H31),"",[1]Grants!H31))</f>
        <v>1044816</v>
      </c>
      <c r="K30" s="15" t="str">
        <f>IF([1]Grants!A31="","",IF(ISBLANK([1]Grants!I31),"",TEXT([1]Grants!I31,"00000000")))</f>
        <v/>
      </c>
      <c r="L30" s="11" t="str">
        <f>IF([1]Grants!A31="","",IF([1]Grants!L31="","",[1]Grants!L31))</f>
        <v>TS19 8XN</v>
      </c>
      <c r="M30" s="11" t="str">
        <f>IF([1]Grants!A31="","",IF([1]Grants!G31="","",[1]Grants!G31))</f>
        <v>Stockton-on-Tees</v>
      </c>
      <c r="N30" s="11" t="str">
        <f>IF([1]Grants!A31="","",IF([1]Grants!G31="","",VLOOKUP(M30,'[1]#fixed_data'!$A$12:$C$27,2,0)))</f>
        <v>E06000004</v>
      </c>
      <c r="O30" s="11" t="str">
        <f>IF([1]Grants!A31="","",IF(M30="","",VLOOKUP(M30,'[1]#fixed_data'!$A$12:$C$27,3,0)))</f>
        <v>UA</v>
      </c>
      <c r="P30" s="11" t="str">
        <f>IF([1]Grants!A31="","",'[1]#fixed_data'!$B$5)</f>
        <v>GB-CHC-1121739</v>
      </c>
      <c r="Q30" s="11" t="str">
        <f>IF([1]Grants!A31="","",'[1]#fixed_data'!$B$6)</f>
        <v>The Ballinger Charitable Trust</v>
      </c>
      <c r="R30" s="16" t="str">
        <f>IF([1]Grants!A31="","",IF([1]Grants!M31="","",IF([1]Grants!M31="YP","Young people",IF([1]Grants!M31="OP","Older people",IF([1]Grants!M31="C","Community")))))</f>
        <v>Older people</v>
      </c>
      <c r="S30" s="17">
        <f ca="1">IF([1]Grants!A31="","",'[1]#fixed_data'!$B$7)</f>
        <v>44246</v>
      </c>
      <c r="T30" s="11" t="str">
        <f>IF([1]Grants!A31="","",'[1]#fixed_data'!$B$8)</f>
        <v>https://www.ballingercharitabletrust.org.uk/</v>
      </c>
    </row>
    <row r="31" spans="1:20">
      <c r="A31" s="11" t="str">
        <f>IF([1]Grants!A32="","",CONCATENATE('[1]#fixed_data'!$B$2&amp;[1]Grants!A32))</f>
        <v>360G-BallingerCT-1802-CFKC-1</v>
      </c>
      <c r="B31" s="11" t="str">
        <f>IF([1]Grants!A32="","",CONCATENATE("Grant to "&amp;I31))</f>
        <v>Grant to Cash for Kids Charities (Metro Radio)</v>
      </c>
      <c r="C31" s="11" t="str">
        <f>IF([1]Grants!A32="","",IF([1]Grants!U32="","",[1]Grants!U32))</f>
        <v>North East Sports Challenge</v>
      </c>
      <c r="D31" s="11" t="str">
        <f>IF([1]Grants!A32="","",'[1]#fixed_data'!$B$3)</f>
        <v>GBP</v>
      </c>
      <c r="E31" s="12">
        <f>IF([1]Grants!A32="","",[1]Grants!F32)</f>
        <v>7500</v>
      </c>
      <c r="F31" s="13">
        <f>IF([1]Grants!A32="","",[1]Grants!C32)</f>
        <v>43154</v>
      </c>
      <c r="G31" s="14">
        <f>IF([1]Grants!A32="","",[1]Grants!D32*12)</f>
        <v>12</v>
      </c>
      <c r="H31" s="11" t="str">
        <f>IF([1]Grants!A32="","",IF(AND(J31="",K31="",[1]Grants!K32=""),'[1]#fixed_data'!$B$4&amp;SUBSTITUTE(I31," ","-"),IF([1]Grants!K32&lt;&gt;"","GB-EDU-"&amp;[1]Grants!K32,IF(J31="","GB-COH-"&amp;K31,"GB-CHC-"&amp;J31))))</f>
        <v>GB-CHC-1122062</v>
      </c>
      <c r="I31" s="11" t="str">
        <f>IF([1]Grants!A32="","",[1]Grants!B32)</f>
        <v>Cash for Kids Charities (Metro Radio)</v>
      </c>
      <c r="J31" s="15">
        <f>IF([1]Grants!A32="","",IF(ISBLANK([1]Grants!H32),"",[1]Grants!H32))</f>
        <v>1122062</v>
      </c>
      <c r="K31" s="15" t="str">
        <f>IF([1]Grants!A32="","",IF(ISBLANK([1]Grants!I32),"",TEXT([1]Grants!I32,"00000000")))</f>
        <v/>
      </c>
      <c r="L31" s="11" t="str">
        <f>IF([1]Grants!A32="","",IF([1]Grants!L32="","",[1]Grants!L32))</f>
        <v>NE1 6BL</v>
      </c>
      <c r="M31" s="11" t="str">
        <f>IF([1]Grants!A32="","",IF([1]Grants!G32="","",[1]Grants!G32))</f>
        <v>Newcastle</v>
      </c>
      <c r="N31" s="11" t="str">
        <f>IF([1]Grants!A32="","",IF([1]Grants!G32="","",VLOOKUP(M31,'[1]#fixed_data'!$A$12:$C$27,2,0)))</f>
        <v>E08000021</v>
      </c>
      <c r="O31" s="11" t="str">
        <f>IF([1]Grants!A32="","",IF(M31="","",VLOOKUP(M31,'[1]#fixed_data'!$A$12:$C$27,3,0)))</f>
        <v>MD</v>
      </c>
      <c r="P31" s="11" t="str">
        <f>IF([1]Grants!A32="","",'[1]#fixed_data'!$B$5)</f>
        <v>GB-CHC-1121739</v>
      </c>
      <c r="Q31" s="11" t="str">
        <f>IF([1]Grants!A32="","",'[1]#fixed_data'!$B$6)</f>
        <v>The Ballinger Charitable Trust</v>
      </c>
      <c r="R31" s="16" t="str">
        <f>IF([1]Grants!A32="","",IF([1]Grants!M32="","",IF([1]Grants!M32="YP","Young people",IF([1]Grants!M32="OP","Older people",IF([1]Grants!M32="C","Community")))))</f>
        <v>Young people</v>
      </c>
      <c r="S31" s="17">
        <f ca="1">IF([1]Grants!A32="","",'[1]#fixed_data'!$B$7)</f>
        <v>44246</v>
      </c>
      <c r="T31" s="11" t="str">
        <f>IF([1]Grants!A32="","",'[1]#fixed_data'!$B$8)</f>
        <v>https://www.ballingercharitabletrust.org.uk/</v>
      </c>
    </row>
    <row r="32" spans="1:20">
      <c r="A32" s="11" t="str">
        <f>IF([1]Grants!A33="","",CONCATENATE('[1]#fixed_data'!$B$2&amp;[1]Grants!A33))</f>
        <v>360G-BallingerCT-1912-CFNE-1</v>
      </c>
      <c r="B32" s="11" t="str">
        <f>IF([1]Grants!A33="","",CONCATENATE("Grant to "&amp;I32))</f>
        <v>Grant to Changing Futures North-East</v>
      </c>
      <c r="C32" s="11" t="str">
        <f>IF([1]Grants!A33="","",IF([1]Grants!U33="","",[1]Grants!U33))</f>
        <v>Towards core costs of operation</v>
      </c>
      <c r="D32" s="11" t="str">
        <f>IF([1]Grants!A33="","",'[1]#fixed_data'!$B$3)</f>
        <v>GBP</v>
      </c>
      <c r="E32" s="12">
        <f>IF([1]Grants!A33="","",[1]Grants!F33)</f>
        <v>15000</v>
      </c>
      <c r="F32" s="13">
        <f>IF([1]Grants!A33="","",[1]Grants!C33)</f>
        <v>43805</v>
      </c>
      <c r="G32" s="14">
        <f>IF([1]Grants!A33="","",[1]Grants!D33*12)</f>
        <v>12</v>
      </c>
      <c r="H32" s="11" t="str">
        <f>IF([1]Grants!A33="","",IF(AND(J32="",K32="",[1]Grants!K33=""),'[1]#fixed_data'!$B$4&amp;SUBSTITUTE(I32," ","-"),IF([1]Grants!K33&lt;&gt;"","GB-EDU-"&amp;[1]Grants!K33,IF(J32="","GB-COH-"&amp;K32,"GB-CHC-"&amp;J32))))</f>
        <v>GB-COH-04009541</v>
      </c>
      <c r="I32" s="11" t="str">
        <f>IF([1]Grants!A33="","",[1]Grants!B33)</f>
        <v>Changing Futures North-East</v>
      </c>
      <c r="J32" s="15" t="str">
        <f>IF([1]Grants!A33="","",IF(ISBLANK([1]Grants!H33),"",[1]Grants!H33))</f>
        <v/>
      </c>
      <c r="K32" s="15" t="str">
        <f>IF([1]Grants!A33="","",IF(ISBLANK([1]Grants!I33),"",TEXT([1]Grants!I33,"00000000")))</f>
        <v>04009541</v>
      </c>
      <c r="L32" s="11" t="str">
        <f>IF([1]Grants!A33="","",IF([1]Grants!L33="","",[1]Grants!L33))</f>
        <v>TS24 0JR</v>
      </c>
      <c r="M32" s="11" t="str">
        <f>IF([1]Grants!A33="","",IF([1]Grants!G33="","",[1]Grants!G33))</f>
        <v>Hartlepool</v>
      </c>
      <c r="N32" s="11" t="str">
        <f>IF([1]Grants!A33="","",IF([1]Grants!G33="","",VLOOKUP(M32,'[1]#fixed_data'!$A$12:$C$27,2,0)))</f>
        <v>E06000001</v>
      </c>
      <c r="O32" s="11" t="str">
        <f>IF([1]Grants!A33="","",IF(M32="","",VLOOKUP(M32,'[1]#fixed_data'!$A$12:$C$27,3,0)))</f>
        <v>UA</v>
      </c>
      <c r="P32" s="11" t="str">
        <f>IF([1]Grants!A33="","",'[1]#fixed_data'!$B$5)</f>
        <v>GB-CHC-1121739</v>
      </c>
      <c r="Q32" s="11" t="str">
        <f>IF([1]Grants!A33="","",'[1]#fixed_data'!$B$6)</f>
        <v>The Ballinger Charitable Trust</v>
      </c>
      <c r="R32" s="16" t="str">
        <f>IF([1]Grants!A33="","",IF([1]Grants!M33="","",IF([1]Grants!M33="YP","Young people",IF([1]Grants!M33="OP","Older people",IF([1]Grants!M33="C","Community")))))</f>
        <v>Young people</v>
      </c>
      <c r="S32" s="17">
        <f ca="1">IF([1]Grants!A33="","",'[1]#fixed_data'!$B$7)</f>
        <v>44246</v>
      </c>
      <c r="T32" s="11" t="str">
        <f>IF([1]Grants!A33="","",'[1]#fixed_data'!$B$8)</f>
        <v>https://www.ballingercharitabletrust.org.uk/</v>
      </c>
    </row>
    <row r="33" spans="1:20">
      <c r="A33" s="11" t="str">
        <f>IF([1]Grants!A34="","",CONCATENATE('[1]#fixed_data'!$B$2&amp;[1]Grants!A34))</f>
        <v>360G-BallingerCT-2012-CFNE-1</v>
      </c>
      <c r="B33" s="11" t="str">
        <f>IF([1]Grants!A34="","",CONCATENATE("Grant to "&amp;I33))</f>
        <v>Grant to Changing Futures North-East</v>
      </c>
      <c r="C33" s="11" t="str">
        <f>IF([1]Grants!A34="","",IF([1]Grants!U34="","",[1]Grants!U34))</f>
        <v>Towards core costs of operation</v>
      </c>
      <c r="D33" s="11" t="str">
        <f>IF([1]Grants!A34="","",'[1]#fixed_data'!$B$3)</f>
        <v>GBP</v>
      </c>
      <c r="E33" s="12">
        <f>IF([1]Grants!A34="","",[1]Grants!F34)</f>
        <v>15000</v>
      </c>
      <c r="F33" s="13">
        <f>IF([1]Grants!A34="","",[1]Grants!C34)</f>
        <v>44169</v>
      </c>
      <c r="G33" s="14">
        <f>IF([1]Grants!A34="","",[1]Grants!D34*12)</f>
        <v>12</v>
      </c>
      <c r="H33" s="11" t="str">
        <f>IF([1]Grants!A34="","",IF(AND(J33="",K33="",[1]Grants!K34=""),'[1]#fixed_data'!$B$4&amp;SUBSTITUTE(I33," ","-"),IF([1]Grants!K34&lt;&gt;"","GB-EDU-"&amp;[1]Grants!K34,IF(J33="","GB-COH-"&amp;K33,"GB-CHC-"&amp;J33))))</f>
        <v>GB-COH-04009541</v>
      </c>
      <c r="I33" s="11" t="str">
        <f>IF([1]Grants!A34="","",[1]Grants!B34)</f>
        <v>Changing Futures North-East</v>
      </c>
      <c r="J33" s="15" t="str">
        <f>IF([1]Grants!A34="","",IF(ISBLANK([1]Grants!H34),"",[1]Grants!H34))</f>
        <v/>
      </c>
      <c r="K33" s="15" t="str">
        <f>IF([1]Grants!A34="","",IF(ISBLANK([1]Grants!I34),"",TEXT([1]Grants!I34,"00000000")))</f>
        <v>04009541</v>
      </c>
      <c r="L33" s="11" t="str">
        <f>IF([1]Grants!A34="","",IF([1]Grants!L34="","",[1]Grants!L34))</f>
        <v>TS24 0JR</v>
      </c>
      <c r="M33" s="11" t="str">
        <f>IF([1]Grants!A34="","",IF([1]Grants!G34="","",[1]Grants!G34))</f>
        <v>Hartlepool</v>
      </c>
      <c r="N33" s="11" t="str">
        <f>IF([1]Grants!A34="","",IF([1]Grants!G34="","",VLOOKUP(M33,'[1]#fixed_data'!$A$12:$C$27,2,0)))</f>
        <v>E06000001</v>
      </c>
      <c r="O33" s="11" t="str">
        <f>IF([1]Grants!A34="","",IF(M33="","",VLOOKUP(M33,'[1]#fixed_data'!$A$12:$C$27,3,0)))</f>
        <v>UA</v>
      </c>
      <c r="P33" s="11" t="str">
        <f>IF([1]Grants!A34="","",'[1]#fixed_data'!$B$5)</f>
        <v>GB-CHC-1121739</v>
      </c>
      <c r="Q33" s="11" t="str">
        <f>IF([1]Grants!A34="","",'[1]#fixed_data'!$B$6)</f>
        <v>The Ballinger Charitable Trust</v>
      </c>
      <c r="R33" s="16" t="str">
        <f>IF([1]Grants!A34="","",IF([1]Grants!M34="","",IF([1]Grants!M34="YP","Young people",IF([1]Grants!M34="OP","Older people",IF([1]Grants!M34="C","Community")))))</f>
        <v>Young people</v>
      </c>
      <c r="S33" s="17">
        <f ca="1">IF([1]Grants!A34="","",'[1]#fixed_data'!$B$7)</f>
        <v>44246</v>
      </c>
      <c r="T33" s="11" t="str">
        <f>IF([1]Grants!A34="","",'[1]#fixed_data'!$B$8)</f>
        <v>https://www.ballingercharitabletrust.org.uk/</v>
      </c>
    </row>
    <row r="34" spans="1:20">
      <c r="A34" s="11" t="str">
        <f>IF([1]Grants!A35="","",CONCATENATE('[1]#fixed_data'!$B$2&amp;[1]Grants!A35))</f>
        <v>360G-BallingerCT-1903-CS-3</v>
      </c>
      <c r="B34" s="11" t="str">
        <f>IF([1]Grants!A35="","",CONCATENATE("Grant to "&amp;I34))</f>
        <v>Grant to Children's Society (The)</v>
      </c>
      <c r="C34" s="11" t="str">
        <f>IF([1]Grants!A35="","",IF([1]Grants!U35="","",[1]Grants!U35))</f>
        <v>Different Class</v>
      </c>
      <c r="D34" s="11" t="str">
        <f>IF([1]Grants!A35="","",'[1]#fixed_data'!$B$3)</f>
        <v>GBP</v>
      </c>
      <c r="E34" s="12">
        <f>IF([1]Grants!A35="","",[1]Grants!F35)</f>
        <v>57701</v>
      </c>
      <c r="F34" s="13">
        <f>IF([1]Grants!A35="","",[1]Grants!C35)</f>
        <v>43525</v>
      </c>
      <c r="G34" s="14">
        <f>IF([1]Grants!A35="","",[1]Grants!D35*12)</f>
        <v>36</v>
      </c>
      <c r="H34" s="11" t="str">
        <f>IF([1]Grants!A35="","",IF(AND(J34="",K34="",[1]Grants!K35=""),'[1]#fixed_data'!$B$4&amp;SUBSTITUTE(I34," ","-"),IF([1]Grants!K35&lt;&gt;"","GB-EDU-"&amp;[1]Grants!K35,IF(J34="","GB-COH-"&amp;K34,"GB-CHC-"&amp;J34))))</f>
        <v>GB-CHC-221124</v>
      </c>
      <c r="I34" s="11" t="str">
        <f>IF([1]Grants!A35="","",[1]Grants!B35)</f>
        <v>Children's Society (The)</v>
      </c>
      <c r="J34" s="15">
        <f>IF([1]Grants!A35="","",IF(ISBLANK([1]Grants!H35),"",[1]Grants!H35))</f>
        <v>221124</v>
      </c>
      <c r="K34" s="15" t="str">
        <f>IF([1]Grants!A35="","",IF(ISBLANK([1]Grants!I35),"",TEXT([1]Grants!I35,"00000000")))</f>
        <v/>
      </c>
      <c r="L34" s="11" t="str">
        <f>IF([1]Grants!A35="","",IF([1]Grants!L35="","",[1]Grants!L35))</f>
        <v>NE1 7DQ</v>
      </c>
      <c r="M34" s="11" t="str">
        <f>IF([1]Grants!A35="","",IF([1]Grants!G35="","",[1]Grants!G35))</f>
        <v>Newcastle</v>
      </c>
      <c r="N34" s="11" t="str">
        <f>IF([1]Grants!A35="","",IF([1]Grants!G35="","",VLOOKUP(M34,'[1]#fixed_data'!$A$12:$C$27,2,0)))</f>
        <v>E08000021</v>
      </c>
      <c r="O34" s="11" t="str">
        <f>IF([1]Grants!A35="","",IF(M34="","",VLOOKUP(M34,'[1]#fixed_data'!$A$12:$C$27,3,0)))</f>
        <v>MD</v>
      </c>
      <c r="P34" s="11" t="str">
        <f>IF([1]Grants!A35="","",'[1]#fixed_data'!$B$5)</f>
        <v>GB-CHC-1121739</v>
      </c>
      <c r="Q34" s="11" t="str">
        <f>IF([1]Grants!A35="","",'[1]#fixed_data'!$B$6)</f>
        <v>The Ballinger Charitable Trust</v>
      </c>
      <c r="R34" s="16" t="str">
        <f>IF([1]Grants!A35="","",IF([1]Grants!M35="","",IF([1]Grants!M35="YP","Young people",IF([1]Grants!M35="OP","Older people",IF([1]Grants!M35="C","Community")))))</f>
        <v>Young people</v>
      </c>
      <c r="S34" s="17">
        <f ca="1">IF([1]Grants!A35="","",'[1]#fixed_data'!$B$7)</f>
        <v>44246</v>
      </c>
      <c r="T34" s="11" t="str">
        <f>IF([1]Grants!A35="","",'[1]#fixed_data'!$B$8)</f>
        <v>https://www.ballingercharitabletrust.org.uk/</v>
      </c>
    </row>
    <row r="35" spans="1:20">
      <c r="A35" s="11" t="str">
        <f>IF([1]Grants!A36="","",CONCATENATE('[1]#fixed_data'!$B$2&amp;[1]Grants!A36))</f>
        <v>360G-BallingerCT-1906-CCA-1</v>
      </c>
      <c r="B35" s="11" t="str">
        <f>IF([1]Grants!A36="","",CONCATENATE("Grant to "&amp;I35))</f>
        <v>Grant to Chopwell Community Association</v>
      </c>
      <c r="C35" s="11" t="str">
        <f>IF([1]Grants!A36="","",IF([1]Grants!U36="","",[1]Grants!U36))</f>
        <v>Chopwell Advice Service</v>
      </c>
      <c r="D35" s="11" t="str">
        <f>IF([1]Grants!A36="","",'[1]#fixed_data'!$B$3)</f>
        <v>GBP</v>
      </c>
      <c r="E35" s="12">
        <f>IF([1]Grants!A36="","",[1]Grants!F36)</f>
        <v>3000</v>
      </c>
      <c r="F35" s="13">
        <f>IF([1]Grants!A36="","",[1]Grants!C36)</f>
        <v>43630</v>
      </c>
      <c r="G35" s="14">
        <f>IF([1]Grants!A36="","",[1]Grants!D36*12)</f>
        <v>12</v>
      </c>
      <c r="H35" s="11" t="str">
        <f>IF([1]Grants!A36="","",IF(AND(J35="",K35="",[1]Grants!K36=""),'[1]#fixed_data'!$B$4&amp;SUBSTITUTE(I35," ","-"),IF([1]Grants!K36&lt;&gt;"","GB-EDU-"&amp;[1]Grants!K36,IF(J35="","GB-COH-"&amp;K35,"GB-CHC-"&amp;J35))))</f>
        <v>GB-CHC-1108466</v>
      </c>
      <c r="I35" s="11" t="str">
        <f>IF([1]Grants!A36="","",[1]Grants!B36)</f>
        <v>Chopwell Community Association</v>
      </c>
      <c r="J35" s="15">
        <f>IF([1]Grants!A36="","",IF(ISBLANK([1]Grants!H36),"",[1]Grants!H36))</f>
        <v>1108466</v>
      </c>
      <c r="K35" s="15" t="str">
        <f>IF([1]Grants!A36="","",IF(ISBLANK([1]Grants!I36),"",TEXT([1]Grants!I36,"00000000")))</f>
        <v/>
      </c>
      <c r="L35" s="11" t="str">
        <f>IF([1]Grants!A36="","",IF([1]Grants!L36="","",[1]Grants!L36))</f>
        <v>NE17 7HS</v>
      </c>
      <c r="M35" s="11" t="str">
        <f>IF([1]Grants!A36="","",IF([1]Grants!G36="","",[1]Grants!G36))</f>
        <v>Gateshead</v>
      </c>
      <c r="N35" s="11" t="str">
        <f>IF([1]Grants!A36="","",IF([1]Grants!G36="","",VLOOKUP(M35,'[1]#fixed_data'!$A$12:$C$27,2,0)))</f>
        <v>E08000037</v>
      </c>
      <c r="O35" s="11" t="str">
        <f>IF([1]Grants!A36="","",IF(M35="","",VLOOKUP(M35,'[1]#fixed_data'!$A$12:$C$27,3,0)))</f>
        <v>MD</v>
      </c>
      <c r="P35" s="11" t="str">
        <f>IF([1]Grants!A36="","",'[1]#fixed_data'!$B$5)</f>
        <v>GB-CHC-1121739</v>
      </c>
      <c r="Q35" s="11" t="str">
        <f>IF([1]Grants!A36="","",'[1]#fixed_data'!$B$6)</f>
        <v>The Ballinger Charitable Trust</v>
      </c>
      <c r="R35" s="16" t="str">
        <f>IF([1]Grants!A36="","",IF([1]Grants!M36="","",IF([1]Grants!M36="YP","Young people",IF([1]Grants!M36="OP","Older people",IF([1]Grants!M36="C","Community")))))</f>
        <v>Community</v>
      </c>
      <c r="S35" s="17">
        <f ca="1">IF([1]Grants!A36="","",'[1]#fixed_data'!$B$7)</f>
        <v>44246</v>
      </c>
      <c r="T35" s="11" t="str">
        <f>IF([1]Grants!A36="","",'[1]#fixed_data'!$B$8)</f>
        <v>https://www.ballingercharitabletrust.org.uk/</v>
      </c>
    </row>
    <row r="36" spans="1:20">
      <c r="A36" s="11" t="str">
        <f>IF([1]Grants!A37="","",CONCATENATE('[1]#fixed_data'!$B$2&amp;[1]Grants!A37))</f>
        <v>360G-BallingerCT-1912-CCA-1</v>
      </c>
      <c r="B36" s="11" t="str">
        <f>IF([1]Grants!A37="","",CONCATENATE("Grant to "&amp;I36))</f>
        <v>Grant to Chopwell Community Association</v>
      </c>
      <c r="C36" s="11" t="str">
        <f>IF([1]Grants!A37="","",IF([1]Grants!U37="","",[1]Grants!U37))</f>
        <v>Local community micro-grants.</v>
      </c>
      <c r="D36" s="11" t="str">
        <f>IF([1]Grants!A37="","",'[1]#fixed_data'!$B$3)</f>
        <v>GBP</v>
      </c>
      <c r="E36" s="12">
        <f>IF([1]Grants!A37="","",[1]Grants!F37)</f>
        <v>7250</v>
      </c>
      <c r="F36" s="13">
        <f>IF([1]Grants!A37="","",[1]Grants!C37)</f>
        <v>43805</v>
      </c>
      <c r="G36" s="14">
        <f>IF([1]Grants!A37="","",[1]Grants!D37*12)</f>
        <v>12</v>
      </c>
      <c r="H36" s="11" t="str">
        <f>IF([1]Grants!A37="","",IF(AND(J36="",K36="",[1]Grants!K37=""),'[1]#fixed_data'!$B$4&amp;SUBSTITUTE(I36," ","-"),IF([1]Grants!K37&lt;&gt;"","GB-EDU-"&amp;[1]Grants!K37,IF(J36="","GB-COH-"&amp;K36,"GB-CHC-"&amp;J36))))</f>
        <v>GB-CHC-1108466</v>
      </c>
      <c r="I36" s="11" t="str">
        <f>IF([1]Grants!A37="","",[1]Grants!B37)</f>
        <v>Chopwell Community Association</v>
      </c>
      <c r="J36" s="15">
        <f>IF([1]Grants!A37="","",IF(ISBLANK([1]Grants!H37),"",[1]Grants!H37))</f>
        <v>1108466</v>
      </c>
      <c r="K36" s="15" t="str">
        <f>IF([1]Grants!A37="","",IF(ISBLANK([1]Grants!I37),"",TEXT([1]Grants!I37,"00000000")))</f>
        <v/>
      </c>
      <c r="L36" s="11" t="str">
        <f>IF([1]Grants!A37="","",IF([1]Grants!L37="","",[1]Grants!L37))</f>
        <v>NE17 7HS</v>
      </c>
      <c r="M36" s="11" t="str">
        <f>IF([1]Grants!A37="","",IF([1]Grants!G37="","",[1]Grants!G37))</f>
        <v>Gateshead</v>
      </c>
      <c r="N36" s="11" t="str">
        <f>IF([1]Grants!A37="","",IF([1]Grants!G37="","",VLOOKUP(M36,'[1]#fixed_data'!$A$12:$C$27,2,0)))</f>
        <v>E08000037</v>
      </c>
      <c r="O36" s="11" t="str">
        <f>IF([1]Grants!A37="","",IF(M36="","",VLOOKUP(M36,'[1]#fixed_data'!$A$12:$C$27,3,0)))</f>
        <v>MD</v>
      </c>
      <c r="P36" s="11" t="str">
        <f>IF([1]Grants!A37="","",'[1]#fixed_data'!$B$5)</f>
        <v>GB-CHC-1121739</v>
      </c>
      <c r="Q36" s="11" t="str">
        <f>IF([1]Grants!A37="","",'[1]#fixed_data'!$B$6)</f>
        <v>The Ballinger Charitable Trust</v>
      </c>
      <c r="R36" s="16" t="str">
        <f>IF([1]Grants!A37="","",IF([1]Grants!M37="","",IF([1]Grants!M37="YP","Young people",IF([1]Grants!M37="OP","Older people",IF([1]Grants!M37="C","Community")))))</f>
        <v>Community</v>
      </c>
      <c r="S36" s="17">
        <f ca="1">IF([1]Grants!A37="","",'[1]#fixed_data'!$B$7)</f>
        <v>44246</v>
      </c>
      <c r="T36" s="11" t="str">
        <f>IF([1]Grants!A37="","",'[1]#fixed_data'!$B$8)</f>
        <v>https://www.ballingercharitabletrust.org.uk/</v>
      </c>
    </row>
    <row r="37" spans="1:20">
      <c r="A37" s="11" t="str">
        <f>IF([1]Grants!A38="","",CONCATENATE('[1]#fixed_data'!$B$2&amp;[1]Grants!A38))</f>
        <v>360G-BallingerCT-1811-CTST-3</v>
      </c>
      <c r="B37" s="11" t="str">
        <f>IF([1]Grants!A38="","",CONCATENATE("Grant to "&amp;I37))</f>
        <v>Grant to Churches Together South Tyneside</v>
      </c>
      <c r="C37" s="11" t="str">
        <f>IF([1]Grants!A38="","",IF([1]Grants!U38="","",[1]Grants!U38))</f>
        <v>Happy at Home</v>
      </c>
      <c r="D37" s="11" t="str">
        <f>IF([1]Grants!A38="","",'[1]#fixed_data'!$B$3)</f>
        <v>GBP</v>
      </c>
      <c r="E37" s="12">
        <f>IF([1]Grants!A38="","",[1]Grants!F38)</f>
        <v>26169</v>
      </c>
      <c r="F37" s="13">
        <f>IF([1]Grants!A38="","",[1]Grants!C38)</f>
        <v>43427</v>
      </c>
      <c r="G37" s="14">
        <f>IF([1]Grants!A38="","",[1]Grants!D38*12)</f>
        <v>36</v>
      </c>
      <c r="H37" s="11" t="str">
        <f>IF([1]Grants!A38="","",IF(AND(J37="",K37="",[1]Grants!K38=""),'[1]#fixed_data'!$B$4&amp;SUBSTITUTE(I37," ","-"),IF([1]Grants!K38&lt;&gt;"","GB-EDU-"&amp;[1]Grants!K38,IF(J37="","GB-COH-"&amp;K37,"GB-CHC-"&amp;J37))))</f>
        <v>GB-CHC-1153612</v>
      </c>
      <c r="I37" s="11" t="str">
        <f>IF([1]Grants!A38="","",[1]Grants!B38)</f>
        <v>Churches Together South Tyneside</v>
      </c>
      <c r="J37" s="15">
        <f>IF([1]Grants!A38="","",IF(ISBLANK([1]Grants!H38),"",[1]Grants!H38))</f>
        <v>1153612</v>
      </c>
      <c r="K37" s="15" t="str">
        <f>IF([1]Grants!A38="","",IF(ISBLANK([1]Grants!I38),"",TEXT([1]Grants!I38,"00000000")))</f>
        <v/>
      </c>
      <c r="L37" s="11" t="str">
        <f>IF([1]Grants!A38="","",IF([1]Grants!L38="","",[1]Grants!L38))</f>
        <v>SR6 7LL</v>
      </c>
      <c r="M37" s="11" t="str">
        <f>IF([1]Grants!A38="","",IF([1]Grants!G38="","",[1]Grants!G38))</f>
        <v>South Tyneside</v>
      </c>
      <c r="N37" s="11" t="str">
        <f>IF([1]Grants!A38="","",IF([1]Grants!G38="","",VLOOKUP(M37,'[1]#fixed_data'!$A$12:$C$27,2,0)))</f>
        <v>E08000023</v>
      </c>
      <c r="O37" s="11" t="str">
        <f>IF([1]Grants!A38="","",IF(M37="","",VLOOKUP(M37,'[1]#fixed_data'!$A$12:$C$27,3,0)))</f>
        <v>MD</v>
      </c>
      <c r="P37" s="11" t="str">
        <f>IF([1]Grants!A38="","",'[1]#fixed_data'!$B$5)</f>
        <v>GB-CHC-1121739</v>
      </c>
      <c r="Q37" s="11" t="str">
        <f>IF([1]Grants!A38="","",'[1]#fixed_data'!$B$6)</f>
        <v>The Ballinger Charitable Trust</v>
      </c>
      <c r="R37" s="16" t="str">
        <f>IF([1]Grants!A38="","",IF([1]Grants!M38="","",IF([1]Grants!M38="YP","Young people",IF([1]Grants!M38="OP","Older people",IF([1]Grants!M38="C","Community")))))</f>
        <v>Older people</v>
      </c>
      <c r="S37" s="17">
        <f ca="1">IF([1]Grants!A38="","",'[1]#fixed_data'!$B$7)</f>
        <v>44246</v>
      </c>
      <c r="T37" s="11" t="str">
        <f>IF([1]Grants!A38="","",'[1]#fixed_data'!$B$8)</f>
        <v>https://www.ballingercharitabletrust.org.uk/</v>
      </c>
    </row>
    <row r="38" spans="1:20">
      <c r="A38" s="11" t="str">
        <f>IF([1]Grants!A39="","",CONCATENATE('[1]#fixed_data'!$B$2&amp;[1]Grants!A39))</f>
        <v>360G-BallingerCT-1903-COD-2</v>
      </c>
      <c r="B38" s="11" t="str">
        <f>IF([1]Grants!A39="","",CONCATENATE("Grant to "&amp;I38))</f>
        <v>Grant to City of Dreams (cheques to Northern Stage)</v>
      </c>
      <c r="C38" s="11" t="str">
        <f>IF([1]Grants!A39="","",IF([1]Grants!U39="","",[1]Grants!U39))</f>
        <v>Core costs - salary</v>
      </c>
      <c r="D38" s="11" t="str">
        <f>IF([1]Grants!A39="","",'[1]#fixed_data'!$B$3)</f>
        <v>GBP</v>
      </c>
      <c r="E38" s="12">
        <f>IF([1]Grants!A39="","",[1]Grants!F39)</f>
        <v>26000</v>
      </c>
      <c r="F38" s="13">
        <f>IF([1]Grants!A39="","",[1]Grants!C39)</f>
        <v>43525</v>
      </c>
      <c r="G38" s="14">
        <f>IF([1]Grants!A39="","",[1]Grants!D39*12)</f>
        <v>24</v>
      </c>
      <c r="H38" s="11" t="str">
        <f>IF([1]Grants!A39="","",IF(AND(J38="",K38="",[1]Grants!K39=""),'[1]#fixed_data'!$B$4&amp;SUBSTITUTE(I38," ","-"),IF([1]Grants!K39&lt;&gt;"","GB-EDU-"&amp;[1]Grants!K39,IF(J38="","GB-COH-"&amp;K38,"GB-CHC-"&amp;J38))))</f>
        <v>GB-CHC-700055</v>
      </c>
      <c r="I38" s="11" t="str">
        <f>IF([1]Grants!A39="","",[1]Grants!B39)</f>
        <v>City of Dreams (cheques to Northern Stage)</v>
      </c>
      <c r="J38" s="15">
        <f>IF([1]Grants!A39="","",IF(ISBLANK([1]Grants!H39),"",[1]Grants!H39))</f>
        <v>700055</v>
      </c>
      <c r="K38" s="15" t="str">
        <f>IF([1]Grants!A39="","",IF(ISBLANK([1]Grants!I39),"",TEXT([1]Grants!I39,"00000000")))</f>
        <v/>
      </c>
      <c r="L38" s="11" t="str">
        <f>IF([1]Grants!A39="","",IF([1]Grants!L39="","",[1]Grants!L39))</f>
        <v>NE1 7RH</v>
      </c>
      <c r="M38" s="11" t="str">
        <f>IF([1]Grants!A39="","",IF([1]Grants!G39="","",[1]Grants!G39))</f>
        <v>Newcastle</v>
      </c>
      <c r="N38" s="11" t="str">
        <f>IF([1]Grants!A39="","",IF([1]Grants!G39="","",VLOOKUP(M38,'[1]#fixed_data'!$A$12:$C$27,2,0)))</f>
        <v>E08000021</v>
      </c>
      <c r="O38" s="11" t="str">
        <f>IF([1]Grants!A39="","",IF(M38="","",VLOOKUP(M38,'[1]#fixed_data'!$A$12:$C$27,3,0)))</f>
        <v>MD</v>
      </c>
      <c r="P38" s="11" t="str">
        <f>IF([1]Grants!A39="","",'[1]#fixed_data'!$B$5)</f>
        <v>GB-CHC-1121739</v>
      </c>
      <c r="Q38" s="11" t="str">
        <f>IF([1]Grants!A39="","",'[1]#fixed_data'!$B$6)</f>
        <v>The Ballinger Charitable Trust</v>
      </c>
      <c r="R38" s="16" t="str">
        <f>IF([1]Grants!A39="","",IF([1]Grants!M39="","",IF([1]Grants!M39="YP","Young people",IF([1]Grants!M39="OP","Older people",IF([1]Grants!M39="C","Community")))))</f>
        <v>Young people</v>
      </c>
      <c r="S38" s="17">
        <f ca="1">IF([1]Grants!A39="","",'[1]#fixed_data'!$B$7)</f>
        <v>44246</v>
      </c>
      <c r="T38" s="11" t="str">
        <f>IF([1]Grants!A39="","",'[1]#fixed_data'!$B$8)</f>
        <v>https://www.ballingercharitabletrust.org.uk/</v>
      </c>
    </row>
    <row r="39" spans="1:20">
      <c r="A39" s="11" t="str">
        <f>IF([1]Grants!A40="","",CONCATENATE('[1]#fixed_data'!$B$2&amp;[1]Grants!A40))</f>
        <v>360G-BallingerCT-1811-CH-1</v>
      </c>
      <c r="B39" s="11" t="str">
        <f>IF([1]Grants!A40="","",CONCATENATE("Grant to "&amp;I39))</f>
        <v>Grant to Coatham House</v>
      </c>
      <c r="C39" s="11" t="str">
        <f>IF([1]Grants!A40="","",IF([1]Grants!U40="","",[1]Grants!U40))</f>
        <v>Core costs - salary</v>
      </c>
      <c r="D39" s="11" t="str">
        <f>IF([1]Grants!A40="","",'[1]#fixed_data'!$B$3)</f>
        <v>GBP</v>
      </c>
      <c r="E39" s="12">
        <f>IF([1]Grants!A40="","",[1]Grants!F40)</f>
        <v>20000</v>
      </c>
      <c r="F39" s="13">
        <f>IF([1]Grants!A40="","",[1]Grants!C40)</f>
        <v>43427</v>
      </c>
      <c r="G39" s="14">
        <f>IF([1]Grants!A40="","",[1]Grants!D40*12)</f>
        <v>12</v>
      </c>
      <c r="H39" s="11" t="str">
        <f>IF([1]Grants!A40="","",IF(AND(J39="",K39="",[1]Grants!K40=""),'[1]#fixed_data'!$B$4&amp;SUBSTITUTE(I39," ","-"),IF([1]Grants!K40&lt;&gt;"","GB-EDU-"&amp;[1]Grants!K40,IF(J39="","GB-COH-"&amp;K39,"GB-CHC-"&amp;J39))))</f>
        <v>GB-CHC-1026620</v>
      </c>
      <c r="I39" s="11" t="str">
        <f>IF([1]Grants!A40="","",[1]Grants!B40)</f>
        <v>Coatham House</v>
      </c>
      <c r="J39" s="15">
        <f>IF([1]Grants!A40="","",IF(ISBLANK([1]Grants!H40),"",[1]Grants!H40))</f>
        <v>1026620</v>
      </c>
      <c r="K39" s="15" t="str">
        <f>IF([1]Grants!A40="","",IF(ISBLANK([1]Grants!I40),"",TEXT([1]Grants!I40,"00000000")))</f>
        <v/>
      </c>
      <c r="L39" s="11" t="str">
        <f>IF([1]Grants!A40="","",IF([1]Grants!L40="","",[1]Grants!L40))</f>
        <v>TS10 3BY</v>
      </c>
      <c r="M39" s="11" t="str">
        <f>IF([1]Grants!A40="","",IF([1]Grants!G40="","",[1]Grants!G40))</f>
        <v>Redcar &amp; Cleveland</v>
      </c>
      <c r="N39" s="11" t="str">
        <f>IF([1]Grants!A40="","",IF([1]Grants!G40="","",VLOOKUP(M39,'[1]#fixed_data'!$A$12:$C$27,2,0)))</f>
        <v>E06000003</v>
      </c>
      <c r="O39" s="11" t="str">
        <f>IF([1]Grants!A40="","",IF(M39="","",VLOOKUP(M39,'[1]#fixed_data'!$A$12:$C$27,3,0)))</f>
        <v>UA</v>
      </c>
      <c r="P39" s="11" t="str">
        <f>IF([1]Grants!A40="","",'[1]#fixed_data'!$B$5)</f>
        <v>GB-CHC-1121739</v>
      </c>
      <c r="Q39" s="11" t="str">
        <f>IF([1]Grants!A40="","",'[1]#fixed_data'!$B$6)</f>
        <v>The Ballinger Charitable Trust</v>
      </c>
      <c r="R39" s="16" t="str">
        <f>IF([1]Grants!A40="","",IF([1]Grants!M40="","",IF([1]Grants!M40="YP","Young people",IF([1]Grants!M40="OP","Older people",IF([1]Grants!M40="C","Community")))))</f>
        <v>Young people</v>
      </c>
      <c r="S39" s="17">
        <f ca="1">IF([1]Grants!A40="","",'[1]#fixed_data'!$B$7)</f>
        <v>44246</v>
      </c>
      <c r="T39" s="11" t="str">
        <f>IF([1]Grants!A40="","",'[1]#fixed_data'!$B$8)</f>
        <v>https://www.ballingercharitabletrust.org.uk/</v>
      </c>
    </row>
    <row r="40" spans="1:20">
      <c r="A40" s="11" t="str">
        <f>IF([1]Grants!A41="","",CONCATENATE('[1]#fixed_data'!$B$2&amp;[1]Grants!A41))</f>
        <v>360G-BallingerCT-2002-CH-1</v>
      </c>
      <c r="B40" s="11" t="str">
        <f>IF([1]Grants!A41="","",CONCATENATE("Grant to "&amp;I40))</f>
        <v>Grant to Coatham House</v>
      </c>
      <c r="C40" s="11" t="str">
        <f>IF([1]Grants!A41="","",IF([1]Grants!U41="","",[1]Grants!U41))</f>
        <v>Towards core costs of operation</v>
      </c>
      <c r="D40" s="11" t="str">
        <f>IF([1]Grants!A41="","",'[1]#fixed_data'!$B$3)</f>
        <v>GBP</v>
      </c>
      <c r="E40" s="12">
        <f>IF([1]Grants!A41="","",[1]Grants!F41)</f>
        <v>20000</v>
      </c>
      <c r="F40" s="13">
        <f>IF([1]Grants!A41="","",[1]Grants!C41)</f>
        <v>43889</v>
      </c>
      <c r="G40" s="14">
        <f>IF([1]Grants!A41="","",[1]Grants!D41*12)</f>
        <v>12</v>
      </c>
      <c r="H40" s="11" t="str">
        <f>IF([1]Grants!A41="","",IF(AND(J40="",K40="",[1]Grants!K41=""),'[1]#fixed_data'!$B$4&amp;SUBSTITUTE(I40," ","-"),IF([1]Grants!K41&lt;&gt;"","GB-EDU-"&amp;[1]Grants!K41,IF(J40="","GB-COH-"&amp;K40,"GB-CHC-"&amp;J40))))</f>
        <v>GB-CHC-1026620</v>
      </c>
      <c r="I40" s="11" t="str">
        <f>IF([1]Grants!A41="","",[1]Grants!B41)</f>
        <v>Coatham House</v>
      </c>
      <c r="J40" s="15">
        <f>IF([1]Grants!A41="","",IF(ISBLANK([1]Grants!H41),"",[1]Grants!H41))</f>
        <v>1026620</v>
      </c>
      <c r="K40" s="15" t="str">
        <f>IF([1]Grants!A41="","",IF(ISBLANK([1]Grants!I41),"",TEXT([1]Grants!I41,"00000000")))</f>
        <v/>
      </c>
      <c r="L40" s="11" t="str">
        <f>IF([1]Grants!A41="","",IF([1]Grants!L41="","",[1]Grants!L41))</f>
        <v>TS10 3BY</v>
      </c>
      <c r="M40" s="11" t="str">
        <f>IF([1]Grants!A41="","",IF([1]Grants!G41="","",[1]Grants!G41))</f>
        <v>Redcar &amp; Cleveland</v>
      </c>
      <c r="N40" s="11" t="str">
        <f>IF([1]Grants!A41="","",IF([1]Grants!G41="","",VLOOKUP(M40,'[1]#fixed_data'!$A$12:$C$27,2,0)))</f>
        <v>E06000003</v>
      </c>
      <c r="O40" s="11" t="str">
        <f>IF([1]Grants!A41="","",IF(M40="","",VLOOKUP(M40,'[1]#fixed_data'!$A$12:$C$27,3,0)))</f>
        <v>UA</v>
      </c>
      <c r="P40" s="11" t="str">
        <f>IF([1]Grants!A41="","",'[1]#fixed_data'!$B$5)</f>
        <v>GB-CHC-1121739</v>
      </c>
      <c r="Q40" s="11" t="str">
        <f>IF([1]Grants!A41="","",'[1]#fixed_data'!$B$6)</f>
        <v>The Ballinger Charitable Trust</v>
      </c>
      <c r="R40" s="16" t="str">
        <f>IF([1]Grants!A41="","",IF([1]Grants!M41="","",IF([1]Grants!M41="YP","Young people",IF([1]Grants!M41="OP","Older people",IF([1]Grants!M41="C","Community")))))</f>
        <v>Young people</v>
      </c>
      <c r="S40" s="17">
        <f ca="1">IF([1]Grants!A41="","",'[1]#fixed_data'!$B$7)</f>
        <v>44246</v>
      </c>
      <c r="T40" s="11" t="str">
        <f>IF([1]Grants!A41="","",'[1]#fixed_data'!$B$8)</f>
        <v>https://www.ballingercharitabletrust.org.uk/</v>
      </c>
    </row>
    <row r="41" spans="1:20">
      <c r="A41" s="11" t="str">
        <f>IF([1]Grants!A42="","",CONCATENATE('[1]#fixed_data'!$B$2&amp;[1]Grants!A42))</f>
        <v>360G-BallingerCT-2002-CP-3</v>
      </c>
      <c r="B41" s="11" t="str">
        <f>IF([1]Grants!A42="","",CONCATENATE("Grant to "&amp;I41))</f>
        <v>Grant to Comfrey Project (The)</v>
      </c>
      <c r="C41" s="11" t="str">
        <f>IF([1]Grants!A42="","",IF([1]Grants!U42="","",[1]Grants!U42))</f>
        <v>Community gardening</v>
      </c>
      <c r="D41" s="11" t="str">
        <f>IF([1]Grants!A42="","",'[1]#fixed_data'!$B$3)</f>
        <v>GBP</v>
      </c>
      <c r="E41" s="12">
        <f>IF([1]Grants!A42="","",[1]Grants!F42)</f>
        <v>10500</v>
      </c>
      <c r="F41" s="13">
        <f>IF([1]Grants!A42="","",[1]Grants!C42)</f>
        <v>43889</v>
      </c>
      <c r="G41" s="14">
        <f>IF([1]Grants!A42="","",[1]Grants!D42*12)</f>
        <v>36</v>
      </c>
      <c r="H41" s="11" t="str">
        <f>IF([1]Grants!A42="","",IF(AND(J41="",K41="",[1]Grants!K42=""),'[1]#fixed_data'!$B$4&amp;SUBSTITUTE(I41," ","-"),IF([1]Grants!K42&lt;&gt;"","GB-EDU-"&amp;[1]Grants!K42,IF(J41="","GB-COH-"&amp;K41,"GB-CHC-"&amp;J41))))</f>
        <v>GB-CHC-1175224</v>
      </c>
      <c r="I41" s="11" t="str">
        <f>IF([1]Grants!A42="","",[1]Grants!B42)</f>
        <v>Comfrey Project (The)</v>
      </c>
      <c r="J41" s="15">
        <f>IF([1]Grants!A42="","",IF(ISBLANK([1]Grants!H42),"",[1]Grants!H42))</f>
        <v>1175224</v>
      </c>
      <c r="K41" s="15" t="str">
        <f>IF([1]Grants!A42="","",IF(ISBLANK([1]Grants!I42),"",TEXT([1]Grants!I42,"00000000")))</f>
        <v/>
      </c>
      <c r="L41" s="11" t="str">
        <f>IF([1]Grants!A42="","",IF([1]Grants!L42="","",[1]Grants!L42))</f>
        <v>NE8 1QB</v>
      </c>
      <c r="M41" s="11" t="str">
        <f>IF([1]Grants!A42="","",IF([1]Grants!G42="","",[1]Grants!G42))</f>
        <v>Gateshead</v>
      </c>
      <c r="N41" s="11" t="str">
        <f>IF([1]Grants!A42="","",IF([1]Grants!G42="","",VLOOKUP(M41,'[1]#fixed_data'!$A$12:$C$27,2,0)))</f>
        <v>E08000037</v>
      </c>
      <c r="O41" s="11" t="str">
        <f>IF([1]Grants!A42="","",IF(M41="","",VLOOKUP(M41,'[1]#fixed_data'!$A$12:$C$27,3,0)))</f>
        <v>MD</v>
      </c>
      <c r="P41" s="11" t="str">
        <f>IF([1]Grants!A42="","",'[1]#fixed_data'!$B$5)</f>
        <v>GB-CHC-1121739</v>
      </c>
      <c r="Q41" s="11" t="str">
        <f>IF([1]Grants!A42="","",'[1]#fixed_data'!$B$6)</f>
        <v>The Ballinger Charitable Trust</v>
      </c>
      <c r="R41" s="16" t="str">
        <f>IF([1]Grants!A42="","",IF([1]Grants!M42="","",IF([1]Grants!M42="YP","Young people",IF([1]Grants!M42="OP","Older people",IF([1]Grants!M42="C","Community")))))</f>
        <v>Community</v>
      </c>
      <c r="S41" s="17">
        <f ca="1">IF([1]Grants!A42="","",'[1]#fixed_data'!$B$7)</f>
        <v>44246</v>
      </c>
      <c r="T41" s="11" t="str">
        <f>IF([1]Grants!A42="","",'[1]#fixed_data'!$B$8)</f>
        <v>https://www.ballingercharitabletrust.org.uk/</v>
      </c>
    </row>
    <row r="42" spans="1:20">
      <c r="A42" s="11" t="str">
        <f>IF([1]Grants!A43="","",CONCATENATE('[1]#fixed_data'!$B$2&amp;[1]Grants!A43))</f>
        <v>360G-BallingerCT-1806-CC-2</v>
      </c>
      <c r="B42" s="11" t="str">
        <f>IF([1]Grants!A43="","",CONCATENATE("Grant to "&amp;I42))</f>
        <v xml:space="preserve">Grant to Community Campus 87 Ltd </v>
      </c>
      <c r="C42" s="11" t="str">
        <f>IF([1]Grants!A43="","",IF([1]Grants!U43="","",[1]Grants!U43))</f>
        <v>Towards core costs of operation</v>
      </c>
      <c r="D42" s="11" t="str">
        <f>IF([1]Grants!A43="","",'[1]#fixed_data'!$B$3)</f>
        <v>GBP</v>
      </c>
      <c r="E42" s="12">
        <f>IF([1]Grants!A43="","",[1]Grants!F43)</f>
        <v>40000</v>
      </c>
      <c r="F42" s="13">
        <f>IF([1]Grants!A43="","",[1]Grants!C43)</f>
        <v>43273</v>
      </c>
      <c r="G42" s="14">
        <f>IF([1]Grants!A43="","",[1]Grants!D43*12)</f>
        <v>24</v>
      </c>
      <c r="H42" s="11" t="str">
        <f>IF([1]Grants!A43="","",IF(AND(J42="",K42="",[1]Grants!K43=""),'[1]#fixed_data'!$B$4&amp;SUBSTITUTE(I42," ","-"),IF([1]Grants!K43&lt;&gt;"","GB-EDU-"&amp;[1]Grants!K43,IF(J42="","GB-COH-"&amp;K42,"GB-CHC-"&amp;J42))))</f>
        <v>GB-COH-04552459</v>
      </c>
      <c r="I42" s="11" t="str">
        <f>IF([1]Grants!A43="","",[1]Grants!B43)</f>
        <v xml:space="preserve">Community Campus 87 Ltd </v>
      </c>
      <c r="J42" s="15" t="str">
        <f>IF([1]Grants!A43="","",IF(ISBLANK([1]Grants!H43),"",[1]Grants!H43))</f>
        <v/>
      </c>
      <c r="K42" s="15" t="str">
        <f>IF([1]Grants!A43="","",IF(ISBLANK([1]Grants!I43),"",TEXT([1]Grants!I43,"00000000")))</f>
        <v>04552459</v>
      </c>
      <c r="L42" s="11" t="str">
        <f>IF([1]Grants!A43="","",IF([1]Grants!L43="","",[1]Grants!L43))</f>
        <v>TS18 1UU</v>
      </c>
      <c r="M42" s="11" t="str">
        <f>IF([1]Grants!A43="","",IF([1]Grants!G43="","",[1]Grants!G43))</f>
        <v>Stockton</v>
      </c>
      <c r="N42" s="11" t="str">
        <f>IF([1]Grants!A43="","",IF([1]Grants!G43="","",VLOOKUP(M42,'[1]#fixed_data'!$A$12:$C$27,2,0)))</f>
        <v>E06000004</v>
      </c>
      <c r="O42" s="11" t="str">
        <f>IF([1]Grants!A43="","",IF(M42="","",VLOOKUP(M42,'[1]#fixed_data'!$A$12:$C$27,3,0)))</f>
        <v>UA</v>
      </c>
      <c r="P42" s="11" t="str">
        <f>IF([1]Grants!A43="","",'[1]#fixed_data'!$B$5)</f>
        <v>GB-CHC-1121739</v>
      </c>
      <c r="Q42" s="11" t="str">
        <f>IF([1]Grants!A43="","",'[1]#fixed_data'!$B$6)</f>
        <v>The Ballinger Charitable Trust</v>
      </c>
      <c r="R42" s="16" t="str">
        <f>IF([1]Grants!A43="","",IF([1]Grants!M43="","",IF([1]Grants!M43="YP","Young people",IF([1]Grants!M43="OP","Older people",IF([1]Grants!M43="C","Community")))))</f>
        <v>Young people</v>
      </c>
      <c r="S42" s="17">
        <f ca="1">IF([1]Grants!A43="","",'[1]#fixed_data'!$B$7)</f>
        <v>44246</v>
      </c>
      <c r="T42" s="11" t="str">
        <f>IF([1]Grants!A43="","",'[1]#fixed_data'!$B$8)</f>
        <v>https://www.ballingercharitabletrust.org.uk/</v>
      </c>
    </row>
    <row r="43" spans="1:20">
      <c r="A43" s="11" t="str">
        <f>IF([1]Grants!A44="","",CONCATENATE('[1]#fixed_data'!$B$2&amp;[1]Grants!A44))</f>
        <v>360G-BallingerCT-2006-CC-1</v>
      </c>
      <c r="B43" s="11" t="str">
        <f>IF([1]Grants!A44="","",CONCATENATE("Grant to "&amp;I43))</f>
        <v xml:space="preserve">Grant to Community Campus 87 Ltd </v>
      </c>
      <c r="C43" s="11" t="str">
        <f>IF([1]Grants!A44="","",IF([1]Grants!U44="","",[1]Grants!U44))</f>
        <v>Towards core costs of operation</v>
      </c>
      <c r="D43" s="11" t="str">
        <f>IF([1]Grants!A44="","",'[1]#fixed_data'!$B$3)</f>
        <v>GBP</v>
      </c>
      <c r="E43" s="12">
        <f>IF([1]Grants!A44="","",[1]Grants!F44)</f>
        <v>20000</v>
      </c>
      <c r="F43" s="13">
        <f>IF([1]Grants!A44="","",[1]Grants!C44)</f>
        <v>44002</v>
      </c>
      <c r="G43" s="14">
        <f>IF([1]Grants!A44="","",[1]Grants!D44*12)</f>
        <v>12</v>
      </c>
      <c r="H43" s="11" t="str">
        <f>IF([1]Grants!A44="","",IF(AND(J43="",K43="",[1]Grants!K44=""),'[1]#fixed_data'!$B$4&amp;SUBSTITUTE(I43," ","-"),IF([1]Grants!K44&lt;&gt;"","GB-EDU-"&amp;[1]Grants!K44,IF(J43="","GB-COH-"&amp;K43,"GB-CHC-"&amp;J43))))</f>
        <v>GB-COH-04552459</v>
      </c>
      <c r="I43" s="11" t="str">
        <f>IF([1]Grants!A44="","",[1]Grants!B44)</f>
        <v xml:space="preserve">Community Campus 87 Ltd </v>
      </c>
      <c r="J43" s="15" t="str">
        <f>IF([1]Grants!A44="","",IF(ISBLANK([1]Grants!H44),"",[1]Grants!H44))</f>
        <v/>
      </c>
      <c r="K43" s="15" t="str">
        <f>IF([1]Grants!A44="","",IF(ISBLANK([1]Grants!I44),"",TEXT([1]Grants!I44,"00000000")))</f>
        <v>04552459</v>
      </c>
      <c r="L43" s="11" t="str">
        <f>IF([1]Grants!A44="","",IF([1]Grants!L44="","",[1]Grants!L44))</f>
        <v>TS18 1UU</v>
      </c>
      <c r="M43" s="11" t="str">
        <f>IF([1]Grants!A44="","",IF([1]Grants!G44="","",[1]Grants!G44))</f>
        <v>Stockton</v>
      </c>
      <c r="N43" s="11" t="str">
        <f>IF([1]Grants!A44="","",IF([1]Grants!G44="","",VLOOKUP(M43,'[1]#fixed_data'!$A$12:$C$27,2,0)))</f>
        <v>E06000004</v>
      </c>
      <c r="O43" s="11" t="str">
        <f>IF([1]Grants!A44="","",IF(M43="","",VLOOKUP(M43,'[1]#fixed_data'!$A$12:$C$27,3,0)))</f>
        <v>UA</v>
      </c>
      <c r="P43" s="11" t="str">
        <f>IF([1]Grants!A44="","",'[1]#fixed_data'!$B$5)</f>
        <v>GB-CHC-1121739</v>
      </c>
      <c r="Q43" s="11" t="str">
        <f>IF([1]Grants!A44="","",'[1]#fixed_data'!$B$6)</f>
        <v>The Ballinger Charitable Trust</v>
      </c>
      <c r="R43" s="16" t="str">
        <f>IF([1]Grants!A44="","",IF([1]Grants!M44="","",IF([1]Grants!M44="YP","Young people",IF([1]Grants!M44="OP","Older people",IF([1]Grants!M44="C","Community")))))</f>
        <v>Young people</v>
      </c>
      <c r="S43" s="17">
        <f ca="1">IF([1]Grants!A44="","",'[1]#fixed_data'!$B$7)</f>
        <v>44246</v>
      </c>
      <c r="T43" s="11" t="str">
        <f>IF([1]Grants!A44="","",'[1]#fixed_data'!$B$8)</f>
        <v>https://www.ballingercharitabletrust.org.uk/</v>
      </c>
    </row>
    <row r="44" spans="1:20">
      <c r="A44" s="11" t="str">
        <f>IF([1]Grants!A45="","",CONCATENATE('[1]#fixed_data'!$B$2&amp;[1]Grants!A45))</f>
        <v>360G-BallingerCT-2002-CCC-3</v>
      </c>
      <c r="B44" s="11" t="str">
        <f>IF([1]Grants!A45="","",CONCATENATE("Grant to "&amp;I44))</f>
        <v>Grant to Community Counselling Co-operative (Plus Group)</v>
      </c>
      <c r="C44" s="11" t="str">
        <f>IF([1]Grants!A45="","",IF([1]Grants!U45="","",[1]Grants!U45))</f>
        <v>Youth support group for LGBT+ people</v>
      </c>
      <c r="D44" s="11" t="str">
        <f>IF([1]Grants!A45="","",'[1]#fixed_data'!$B$3)</f>
        <v>GBP</v>
      </c>
      <c r="E44" s="12">
        <f>IF([1]Grants!A45="","",[1]Grants!F45)</f>
        <v>21720</v>
      </c>
      <c r="F44" s="13">
        <f>IF([1]Grants!A45="","",[1]Grants!C45)</f>
        <v>43889</v>
      </c>
      <c r="G44" s="14">
        <f>IF([1]Grants!A45="","",[1]Grants!D45*12)</f>
        <v>36</v>
      </c>
      <c r="H44" s="11" t="str">
        <f>IF([1]Grants!A45="","",IF(AND(J44="",K44="",[1]Grants!K45=""),'[1]#fixed_data'!$B$4&amp;SUBSTITUTE(I44," ","-"),IF([1]Grants!K45&lt;&gt;"","GB-EDU-"&amp;[1]Grants!K45,IF(J44="","GB-COH-"&amp;K44,"GB-CHC-"&amp;J44))))</f>
        <v>GB-COH-08001581</v>
      </c>
      <c r="I44" s="11" t="str">
        <f>IF([1]Grants!A45="","",[1]Grants!B45)</f>
        <v>Community Counselling Co-operative (Plus Group)</v>
      </c>
      <c r="J44" s="15" t="str">
        <f>IF([1]Grants!A45="","",IF(ISBLANK([1]Grants!H45),"",[1]Grants!H45))</f>
        <v/>
      </c>
      <c r="K44" s="15" t="str">
        <f>IF([1]Grants!A45="","",IF(ISBLANK([1]Grants!I45),"",TEXT([1]Grants!I45,"00000000")))</f>
        <v>08001581</v>
      </c>
      <c r="L44" s="11" t="str">
        <f>IF([1]Grants!A45="","",IF([1]Grants!L45="","",[1]Grants!L45))</f>
        <v>NE1 6QE</v>
      </c>
      <c r="M44" s="11" t="str">
        <f>IF([1]Grants!A45="","",IF([1]Grants!G45="","",[1]Grants!G45))</f>
        <v>Gateshead</v>
      </c>
      <c r="N44" s="11" t="str">
        <f>IF([1]Grants!A45="","",IF([1]Grants!G45="","",VLOOKUP(M44,'[1]#fixed_data'!$A$12:$C$27,2,0)))</f>
        <v>E08000037</v>
      </c>
      <c r="O44" s="11" t="str">
        <f>IF([1]Grants!A45="","",IF(M44="","",VLOOKUP(M44,'[1]#fixed_data'!$A$12:$C$27,3,0)))</f>
        <v>MD</v>
      </c>
      <c r="P44" s="11" t="str">
        <f>IF([1]Grants!A45="","",'[1]#fixed_data'!$B$5)</f>
        <v>GB-CHC-1121739</v>
      </c>
      <c r="Q44" s="11" t="str">
        <f>IF([1]Grants!A45="","",'[1]#fixed_data'!$B$6)</f>
        <v>The Ballinger Charitable Trust</v>
      </c>
      <c r="R44" s="16" t="str">
        <f>IF([1]Grants!A45="","",IF([1]Grants!M45="","",IF([1]Grants!M45="YP","Young people",IF([1]Grants!M45="OP","Older people",IF([1]Grants!M45="C","Community")))))</f>
        <v>Young people</v>
      </c>
      <c r="S44" s="17">
        <f ca="1">IF([1]Grants!A45="","",'[1]#fixed_data'!$B$7)</f>
        <v>44246</v>
      </c>
      <c r="T44" s="11" t="str">
        <f>IF([1]Grants!A45="","",'[1]#fixed_data'!$B$8)</f>
        <v>https://www.ballingercharitabletrust.org.uk/</v>
      </c>
    </row>
    <row r="45" spans="1:20">
      <c r="A45" s="11" t="str">
        <f>IF([1]Grants!A46="","",CONCATENATE('[1]#fixed_data'!$B$2&amp;[1]Grants!A46))</f>
        <v>360G-BallingerCT-1802-CVYP-2</v>
      </c>
      <c r="B45" s="11" t="str">
        <f>IF([1]Grants!A46="","",CONCATENATE("Grant to "&amp;I45))</f>
        <v xml:space="preserve">Grant to Cramlington Voluntary Youth Project </v>
      </c>
      <c r="C45" s="11" t="str">
        <f>IF([1]Grants!A46="","",IF([1]Grants!U46="","",[1]Grants!U46))</f>
        <v>Towards core costs of operation</v>
      </c>
      <c r="D45" s="11" t="str">
        <f>IF([1]Grants!A46="","",'[1]#fixed_data'!$B$3)</f>
        <v>GBP</v>
      </c>
      <c r="E45" s="12">
        <f>IF([1]Grants!A46="","",[1]Grants!F46)</f>
        <v>24000</v>
      </c>
      <c r="F45" s="13">
        <f>IF([1]Grants!A46="","",[1]Grants!C46)</f>
        <v>43154</v>
      </c>
      <c r="G45" s="14">
        <f>IF([1]Grants!A46="","",[1]Grants!D46*12)</f>
        <v>24</v>
      </c>
      <c r="H45" s="11" t="str">
        <f>IF([1]Grants!A46="","",IF(AND(J45="",K45="",[1]Grants!K46=""),'[1]#fixed_data'!$B$4&amp;SUBSTITUTE(I45," ","-"),IF([1]Grants!K46&lt;&gt;"","GB-EDU-"&amp;[1]Grants!K46,IF(J45="","GB-COH-"&amp;K45,"GB-CHC-"&amp;J45))))</f>
        <v>GB-COH-06623934</v>
      </c>
      <c r="I45" s="11" t="str">
        <f>IF([1]Grants!A46="","",[1]Grants!B46)</f>
        <v xml:space="preserve">Cramlington Voluntary Youth Project </v>
      </c>
      <c r="J45" s="15" t="str">
        <f>IF([1]Grants!A46="","",IF(ISBLANK([1]Grants!H46),"",[1]Grants!H46))</f>
        <v/>
      </c>
      <c r="K45" s="15" t="str">
        <f>IF([1]Grants!A46="","",IF(ISBLANK([1]Grants!I46),"",TEXT([1]Grants!I46,"00000000")))</f>
        <v>06623934</v>
      </c>
      <c r="L45" s="11" t="str">
        <f>IF([1]Grants!A46="","",IF([1]Grants!L46="","",[1]Grants!L46))</f>
        <v>NE23 1DN</v>
      </c>
      <c r="M45" s="11" t="str">
        <f>IF([1]Grants!A46="","",IF([1]Grants!G46="","",[1]Grants!G46))</f>
        <v>Northumberland</v>
      </c>
      <c r="N45" s="11" t="str">
        <f>IF([1]Grants!A46="","",IF([1]Grants!G46="","",VLOOKUP(M45,'[1]#fixed_data'!$A$12:$C$27,2,0)))</f>
        <v>E06000057</v>
      </c>
      <c r="O45" s="11" t="str">
        <f>IF([1]Grants!A46="","",IF(M45="","",VLOOKUP(M45,'[1]#fixed_data'!$A$12:$C$27,3,0)))</f>
        <v>UA</v>
      </c>
      <c r="P45" s="11" t="str">
        <f>IF([1]Grants!A46="","",'[1]#fixed_data'!$B$5)</f>
        <v>GB-CHC-1121739</v>
      </c>
      <c r="Q45" s="11" t="str">
        <f>IF([1]Grants!A46="","",'[1]#fixed_data'!$B$6)</f>
        <v>The Ballinger Charitable Trust</v>
      </c>
      <c r="R45" s="16" t="str">
        <f>IF([1]Grants!A46="","",IF([1]Grants!M46="","",IF([1]Grants!M46="YP","Young people",IF([1]Grants!M46="OP","Older people",IF([1]Grants!M46="C","Community")))))</f>
        <v>Young people</v>
      </c>
      <c r="S45" s="17">
        <f ca="1">IF([1]Grants!A46="","",'[1]#fixed_data'!$B$7)</f>
        <v>44246</v>
      </c>
      <c r="T45" s="11" t="str">
        <f>IF([1]Grants!A46="","",'[1]#fixed_data'!$B$8)</f>
        <v>https://www.ballingercharitabletrust.org.uk/</v>
      </c>
    </row>
    <row r="46" spans="1:20">
      <c r="A46" s="11" t="str">
        <f>IF([1]Grants!A47="","",CONCATENATE('[1]#fixed_data'!$B$2&amp;[1]Grants!A47))</f>
        <v>360G-BallingerCT-1912-CVYP-3</v>
      </c>
      <c r="B46" s="11" t="str">
        <f>IF([1]Grants!A47="","",CONCATENATE("Grant to "&amp;I46))</f>
        <v xml:space="preserve">Grant to Cramlington Voluntary Youth Project </v>
      </c>
      <c r="C46" s="11" t="str">
        <f>IF([1]Grants!A47="","",IF([1]Grants!U47="","",[1]Grants!U47))</f>
        <v>Unrestricted funding.</v>
      </c>
      <c r="D46" s="11" t="str">
        <f>IF([1]Grants!A47="","",'[1]#fixed_data'!$B$3)</f>
        <v>GBP</v>
      </c>
      <c r="E46" s="12">
        <f>IF([1]Grants!A47="","",[1]Grants!F47)</f>
        <v>60000</v>
      </c>
      <c r="F46" s="13">
        <f>IF([1]Grants!A47="","",[1]Grants!C47)</f>
        <v>43805</v>
      </c>
      <c r="G46" s="14">
        <f>IF([1]Grants!A47="","",[1]Grants!D47*12)</f>
        <v>36</v>
      </c>
      <c r="H46" s="11" t="str">
        <f>IF([1]Grants!A47="","",IF(AND(J46="",K46="",[1]Grants!K47=""),'[1]#fixed_data'!$B$4&amp;SUBSTITUTE(I46," ","-"),IF([1]Grants!K47&lt;&gt;"","GB-EDU-"&amp;[1]Grants!K47,IF(J46="","GB-COH-"&amp;K46,"GB-CHC-"&amp;J46))))</f>
        <v>GB-COH-06623934</v>
      </c>
      <c r="I46" s="11" t="str">
        <f>IF([1]Grants!A47="","",[1]Grants!B47)</f>
        <v xml:space="preserve">Cramlington Voluntary Youth Project </v>
      </c>
      <c r="J46" s="15" t="str">
        <f>IF([1]Grants!A47="","",IF(ISBLANK([1]Grants!H47),"",[1]Grants!H47))</f>
        <v/>
      </c>
      <c r="K46" s="15" t="str">
        <f>IF([1]Grants!A47="","",IF(ISBLANK([1]Grants!I47),"",TEXT([1]Grants!I47,"00000000")))</f>
        <v>06623934</v>
      </c>
      <c r="L46" s="11" t="str">
        <f>IF([1]Grants!A47="","",IF([1]Grants!L47="","",[1]Grants!L47))</f>
        <v>NE23 1DN</v>
      </c>
      <c r="M46" s="11" t="str">
        <f>IF([1]Grants!A47="","",IF([1]Grants!G47="","",[1]Grants!G47))</f>
        <v>Northumberland</v>
      </c>
      <c r="N46" s="11" t="str">
        <f>IF([1]Grants!A47="","",IF([1]Grants!G47="","",VLOOKUP(M46,'[1]#fixed_data'!$A$12:$C$27,2,0)))</f>
        <v>E06000057</v>
      </c>
      <c r="O46" s="11" t="str">
        <f>IF([1]Grants!A47="","",IF(M46="","",VLOOKUP(M46,'[1]#fixed_data'!$A$12:$C$27,3,0)))</f>
        <v>UA</v>
      </c>
      <c r="P46" s="11" t="str">
        <f>IF([1]Grants!A47="","",'[1]#fixed_data'!$B$5)</f>
        <v>GB-CHC-1121739</v>
      </c>
      <c r="Q46" s="11" t="str">
        <f>IF([1]Grants!A47="","",'[1]#fixed_data'!$B$6)</f>
        <v>The Ballinger Charitable Trust</v>
      </c>
      <c r="R46" s="16" t="str">
        <f>IF([1]Grants!A47="","",IF([1]Grants!M47="","",IF([1]Grants!M47="YP","Young people",IF([1]Grants!M47="OP","Older people",IF([1]Grants!M47="C","Community")))))</f>
        <v>Young people</v>
      </c>
      <c r="S46" s="17">
        <f ca="1">IF([1]Grants!A47="","",'[1]#fixed_data'!$B$7)</f>
        <v>44246</v>
      </c>
      <c r="T46" s="11" t="str">
        <f>IF([1]Grants!A47="","",'[1]#fixed_data'!$B$8)</f>
        <v>https://www.ballingercharitabletrust.org.uk/</v>
      </c>
    </row>
    <row r="47" spans="1:20">
      <c r="A47" s="11" t="str">
        <f>IF([1]Grants!A48="","",CONCATENATE('[1]#fixed_data'!$B$2&amp;[1]Grants!A48))</f>
        <v>360G-BallingerCT-1802-CB-1</v>
      </c>
      <c r="B47" s="11" t="str">
        <f>IF([1]Grants!A48="","",CONCATENATE("Grant to "&amp;I47))</f>
        <v>Grant to Cruse Bereavement</v>
      </c>
      <c r="C47" s="11" t="str">
        <f>IF([1]Grants!A48="","",IF([1]Grants!U48="","",[1]Grants!U48))</f>
        <v>Bereavement support for young people</v>
      </c>
      <c r="D47" s="11" t="str">
        <f>IF([1]Grants!A48="","",'[1]#fixed_data'!$B$3)</f>
        <v>GBP</v>
      </c>
      <c r="E47" s="12">
        <f>IF([1]Grants!A48="","",[1]Grants!F48)</f>
        <v>8000</v>
      </c>
      <c r="F47" s="13">
        <f>IF([1]Grants!A48="","",[1]Grants!C48)</f>
        <v>43154</v>
      </c>
      <c r="G47" s="14">
        <f>IF([1]Grants!A48="","",[1]Grants!D48*12)</f>
        <v>12</v>
      </c>
      <c r="H47" s="11" t="str">
        <f>IF([1]Grants!A48="","",IF(AND(J47="",K47="",[1]Grants!K48=""),'[1]#fixed_data'!$B$4&amp;SUBSTITUTE(I47," ","-"),IF([1]Grants!K48&lt;&gt;"","GB-EDU-"&amp;[1]Grants!K48,IF(J47="","GB-COH-"&amp;K47,"GB-CHC-"&amp;J47))))</f>
        <v>GB-COH-00638709</v>
      </c>
      <c r="I47" s="11" t="str">
        <f>IF([1]Grants!A48="","",[1]Grants!B48)</f>
        <v>Cruse Bereavement</v>
      </c>
      <c r="J47" s="15" t="str">
        <f>IF([1]Grants!A48="","",IF(ISBLANK([1]Grants!H48),"",[1]Grants!H48))</f>
        <v/>
      </c>
      <c r="K47" s="15" t="str">
        <f>IF([1]Grants!A48="","",IF(ISBLANK([1]Grants!I48),"",TEXT([1]Grants!I48,"00000000")))</f>
        <v>00638709</v>
      </c>
      <c r="L47" s="11" t="str">
        <f>IF([1]Grants!A48="","",IF([1]Grants!L48="","",[1]Grants!L48))</f>
        <v>NE6 5QN</v>
      </c>
      <c r="M47" s="11" t="str">
        <f>IF([1]Grants!A48="","",IF([1]Grants!G48="","",[1]Grants!G48))</f>
        <v>Newcastle</v>
      </c>
      <c r="N47" s="11" t="str">
        <f>IF([1]Grants!A48="","",IF([1]Grants!G48="","",VLOOKUP(M47,'[1]#fixed_data'!$A$12:$C$27,2,0)))</f>
        <v>E08000021</v>
      </c>
      <c r="O47" s="11" t="str">
        <f>IF([1]Grants!A48="","",IF(M47="","",VLOOKUP(M47,'[1]#fixed_data'!$A$12:$C$27,3,0)))</f>
        <v>MD</v>
      </c>
      <c r="P47" s="11" t="str">
        <f>IF([1]Grants!A48="","",'[1]#fixed_data'!$B$5)</f>
        <v>GB-CHC-1121739</v>
      </c>
      <c r="Q47" s="11" t="str">
        <f>IF([1]Grants!A48="","",'[1]#fixed_data'!$B$6)</f>
        <v>The Ballinger Charitable Trust</v>
      </c>
      <c r="R47" s="16" t="str">
        <f>IF([1]Grants!A48="","",IF([1]Grants!M48="","",IF([1]Grants!M48="YP","Young people",IF([1]Grants!M48="OP","Older people",IF([1]Grants!M48="C","Community")))))</f>
        <v>Young people</v>
      </c>
      <c r="S47" s="17">
        <f ca="1">IF([1]Grants!A48="","",'[1]#fixed_data'!$B$7)</f>
        <v>44246</v>
      </c>
      <c r="T47" s="11" t="str">
        <f>IF([1]Grants!A48="","",'[1]#fixed_data'!$B$8)</f>
        <v>https://www.ballingercharitabletrust.org.uk/</v>
      </c>
    </row>
    <row r="48" spans="1:20">
      <c r="A48" s="11" t="str">
        <f>IF([1]Grants!A49="","",CONCATENATE('[1]#fixed_data'!$B$2&amp;[1]Grants!A49))</f>
        <v>360G-BallingerCT-1903-D2-1</v>
      </c>
      <c r="B48" s="11" t="str">
        <f>IF([1]Grants!A49="","",CONCATENATE("Grant to "&amp;I48))</f>
        <v>Grant to  D2 Youth Zone (see NYP)</v>
      </c>
      <c r="C48" s="11" t="str">
        <f>IF([1]Grants!A49="","",IF([1]Grants!U49="","",[1]Grants!U49))</f>
        <v>Towards core costs of operation</v>
      </c>
      <c r="D48" s="11" t="str">
        <f>IF([1]Grants!A49="","",'[1]#fixed_data'!$B$3)</f>
        <v>GBP</v>
      </c>
      <c r="E48" s="12">
        <f>IF([1]Grants!A49="","",[1]Grants!F49)</f>
        <v>12500</v>
      </c>
      <c r="F48" s="13">
        <f>IF([1]Grants!A49="","",[1]Grants!C49)</f>
        <v>43525</v>
      </c>
      <c r="G48" s="14">
        <f>IF([1]Grants!A49="","",[1]Grants!D49*12)</f>
        <v>12</v>
      </c>
      <c r="H48" s="11" t="str">
        <f>IF([1]Grants!A49="","",IF(AND(J48="",K48="",[1]Grants!K49=""),'[1]#fixed_data'!$B$4&amp;SUBSTITUTE(I48," ","-"),IF([1]Grants!K49&lt;&gt;"","GB-EDU-"&amp;[1]Grants!K49,IF(J48="","GB-COH-"&amp;K48,"GB-CHC-"&amp;J48))))</f>
        <v>GB-COH-03085536</v>
      </c>
      <c r="I48" s="11" t="str">
        <f>IF([1]Grants!A49="","",[1]Grants!B49)</f>
        <v xml:space="preserve"> D2 Youth Zone (see NYP)</v>
      </c>
      <c r="J48" s="15" t="str">
        <f>IF([1]Grants!A49="","",IF(ISBLANK([1]Grants!H49),"",[1]Grants!H49))</f>
        <v/>
      </c>
      <c r="K48" s="15" t="str">
        <f>IF([1]Grants!A49="","",IF(ISBLANK([1]Grants!I49),"",TEXT([1]Grants!I49,"00000000")))</f>
        <v>03085536</v>
      </c>
      <c r="L48" s="11" t="str">
        <f>IF([1]Grants!A49="","",IF([1]Grants!L49="","",[1]Grants!L49))</f>
        <v>NE5 4JD</v>
      </c>
      <c r="M48" s="11" t="str">
        <f>IF([1]Grants!A49="","",IF([1]Grants!G49="","",[1]Grants!G49))</f>
        <v>Newcastle</v>
      </c>
      <c r="N48" s="11" t="str">
        <f>IF([1]Grants!A49="","",IF([1]Grants!G49="","",VLOOKUP(M48,'[1]#fixed_data'!$A$12:$C$27,2,0)))</f>
        <v>E08000021</v>
      </c>
      <c r="O48" s="11" t="str">
        <f>IF([1]Grants!A49="","",IF(M48="","",VLOOKUP(M48,'[1]#fixed_data'!$A$12:$C$27,3,0)))</f>
        <v>MD</v>
      </c>
      <c r="P48" s="11" t="str">
        <f>IF([1]Grants!A49="","",'[1]#fixed_data'!$B$5)</f>
        <v>GB-CHC-1121739</v>
      </c>
      <c r="Q48" s="11" t="str">
        <f>IF([1]Grants!A49="","",'[1]#fixed_data'!$B$6)</f>
        <v>The Ballinger Charitable Trust</v>
      </c>
      <c r="R48" s="16" t="str">
        <f>IF([1]Grants!A49="","",IF([1]Grants!M49="","",IF([1]Grants!M49="YP","Young people",IF([1]Grants!M49="OP","Older people",IF([1]Grants!M49="C","Community")))))</f>
        <v>Young people</v>
      </c>
      <c r="S48" s="17">
        <f ca="1">IF([1]Grants!A49="","",'[1]#fixed_data'!$B$7)</f>
        <v>44246</v>
      </c>
      <c r="T48" s="11" t="str">
        <f>IF([1]Grants!A49="","",'[1]#fixed_data'!$B$8)</f>
        <v>https://www.ballingercharitabletrust.org.uk/</v>
      </c>
    </row>
    <row r="49" spans="1:20">
      <c r="A49" s="11" t="str">
        <f>IF([1]Grants!A50="","",CONCATENATE('[1]#fixed_data'!$B$2&amp;[1]Grants!A50))</f>
        <v>360G-BallingerCT-1912-D2-NYP-3</v>
      </c>
      <c r="B49" s="11" t="str">
        <f>IF([1]Grants!A50="","",CONCATENATE("Grant to "&amp;I49))</f>
        <v xml:space="preserve">Grant to D2 Youth Zone Ltd (as part of NYP)  </v>
      </c>
      <c r="C49" s="11" t="str">
        <f>IF([1]Grants!A50="","",IF([1]Grants!U50="","",[1]Grants!U50))</f>
        <v>Neighbourhood Youth Project</v>
      </c>
      <c r="D49" s="11" t="str">
        <f>IF([1]Grants!A50="","",'[1]#fixed_data'!$B$3)</f>
        <v>GBP</v>
      </c>
      <c r="E49" s="12">
        <f>IF([1]Grants!A50="","",[1]Grants!F50)</f>
        <v>46006</v>
      </c>
      <c r="F49" s="13">
        <f>IF([1]Grants!A50="","",[1]Grants!C50)</f>
        <v>43805</v>
      </c>
      <c r="G49" s="14">
        <f>IF([1]Grants!A50="","",[1]Grants!D50*12)</f>
        <v>36</v>
      </c>
      <c r="H49" s="11" t="str">
        <f>IF([1]Grants!A50="","",IF(AND(J49="",K49="",[1]Grants!K50=""),'[1]#fixed_data'!$B$4&amp;SUBSTITUTE(I49," ","-"),IF([1]Grants!K50&lt;&gt;"","GB-EDU-"&amp;[1]Grants!K50,IF(J49="","GB-COH-"&amp;K49,"GB-CHC-"&amp;J49))))</f>
        <v>GB-COH-03085535</v>
      </c>
      <c r="I49" s="11" t="str">
        <f>IF([1]Grants!A50="","",[1]Grants!B50)</f>
        <v xml:space="preserve">D2 Youth Zone Ltd (as part of NYP)  </v>
      </c>
      <c r="J49" s="15" t="str">
        <f>IF([1]Grants!A50="","",IF(ISBLANK([1]Grants!H50),"",[1]Grants!H50))</f>
        <v/>
      </c>
      <c r="K49" s="15" t="str">
        <f>IF([1]Grants!A50="","",IF(ISBLANK([1]Grants!I50),"",TEXT([1]Grants!I50,"00000000")))</f>
        <v>03085535</v>
      </c>
      <c r="L49" s="11" t="str">
        <f>IF([1]Grants!A50="","",IF([1]Grants!L50="","",[1]Grants!L50))</f>
        <v>NE5 4JD</v>
      </c>
      <c r="M49" s="11" t="str">
        <f>IF([1]Grants!A50="","",IF([1]Grants!G50="","",[1]Grants!G50))</f>
        <v>Newcastle</v>
      </c>
      <c r="N49" s="11" t="str">
        <f>IF([1]Grants!A50="","",IF([1]Grants!G50="","",VLOOKUP(M49,'[1]#fixed_data'!$A$12:$C$27,2,0)))</f>
        <v>E08000021</v>
      </c>
      <c r="O49" s="11" t="str">
        <f>IF([1]Grants!A50="","",IF(M49="","",VLOOKUP(M49,'[1]#fixed_data'!$A$12:$C$27,3,0)))</f>
        <v>MD</v>
      </c>
      <c r="P49" s="11" t="str">
        <f>IF([1]Grants!A50="","",'[1]#fixed_data'!$B$5)</f>
        <v>GB-CHC-1121739</v>
      </c>
      <c r="Q49" s="11" t="str">
        <f>IF([1]Grants!A50="","",'[1]#fixed_data'!$B$6)</f>
        <v>The Ballinger Charitable Trust</v>
      </c>
      <c r="R49" s="16" t="str">
        <f>IF([1]Grants!A50="","",IF([1]Grants!M50="","",IF([1]Grants!M50="YP","Young people",IF([1]Grants!M50="OP","Older people",IF([1]Grants!M50="C","Community")))))</f>
        <v>Young people</v>
      </c>
      <c r="S49" s="17">
        <f ca="1">IF([1]Grants!A50="","",'[1]#fixed_data'!$B$7)</f>
        <v>44246</v>
      </c>
      <c r="T49" s="11" t="str">
        <f>IF([1]Grants!A50="","",'[1]#fixed_data'!$B$8)</f>
        <v>https://www.ballingercharitabletrust.org.uk/</v>
      </c>
    </row>
    <row r="50" spans="1:20">
      <c r="A50" s="11" t="str">
        <f>IF([1]Grants!A51="","",CONCATENATE('[1]#fixed_data'!$B$2&amp;[1]Grants!A51))</f>
        <v>360G-BallingerCT-1809-DM-3</v>
      </c>
      <c r="B50" s="11" t="str">
        <f>IF([1]Grants!A51="","",CONCATENATE("Grant to "&amp;I50))</f>
        <v xml:space="preserve">Grant to Dementia Matters </v>
      </c>
      <c r="C50" s="11" t="str">
        <f>IF([1]Grants!A51="","",IF([1]Grants!U51="","",[1]Grants!U51))</f>
        <v>Dementia Advice Centre</v>
      </c>
      <c r="D50" s="11" t="str">
        <f>IF([1]Grants!A51="","",'[1]#fixed_data'!$B$3)</f>
        <v>GBP</v>
      </c>
      <c r="E50" s="12">
        <f>IF([1]Grants!A51="","",[1]Grants!F51)</f>
        <v>192000</v>
      </c>
      <c r="F50" s="13">
        <f>IF([1]Grants!A51="","",[1]Grants!C51)</f>
        <v>43364</v>
      </c>
      <c r="G50" s="14">
        <f>IF([1]Grants!A51="","",[1]Grants!D51*12)</f>
        <v>36</v>
      </c>
      <c r="H50" s="11" t="str">
        <f>IF([1]Grants!A51="","",IF(AND(J50="",K50="",[1]Grants!K51=""),'[1]#fixed_data'!$B$4&amp;SUBSTITUTE(I50," ","-"),IF([1]Grants!K51&lt;&gt;"","GB-EDU-"&amp;[1]Grants!K51,IF(J50="","GB-COH-"&amp;K50,"GB-CHC-"&amp;J50))))</f>
        <v>GB-COH-02980817</v>
      </c>
      <c r="I50" s="11" t="str">
        <f>IF([1]Grants!A51="","",[1]Grants!B51)</f>
        <v xml:space="preserve">Dementia Matters </v>
      </c>
      <c r="J50" s="15" t="str">
        <f>IF([1]Grants!A51="","",IF(ISBLANK([1]Grants!H51),"",[1]Grants!H51))</f>
        <v/>
      </c>
      <c r="K50" s="15" t="str">
        <f>IF([1]Grants!A51="","",IF(ISBLANK([1]Grants!I51),"",TEXT([1]Grants!I51,"00000000")))</f>
        <v>02980817</v>
      </c>
      <c r="L50" s="11" t="str">
        <f>IF([1]Grants!A51="","",IF([1]Grants!L51="","",[1]Grants!L51))</f>
        <v>NE13 7DS</v>
      </c>
      <c r="M50" s="11" t="str">
        <f>IF([1]Grants!A51="","",IF([1]Grants!G51="","",[1]Grants!G51))</f>
        <v>Newcastle</v>
      </c>
      <c r="N50" s="11" t="str">
        <f>IF([1]Grants!A51="","",IF([1]Grants!G51="","",VLOOKUP(M50,'[1]#fixed_data'!$A$12:$C$27,2,0)))</f>
        <v>E08000021</v>
      </c>
      <c r="O50" s="11" t="str">
        <f>IF([1]Grants!A51="","",IF(M50="","",VLOOKUP(M50,'[1]#fixed_data'!$A$12:$C$27,3,0)))</f>
        <v>MD</v>
      </c>
      <c r="P50" s="11" t="str">
        <f>IF([1]Grants!A51="","",'[1]#fixed_data'!$B$5)</f>
        <v>GB-CHC-1121739</v>
      </c>
      <c r="Q50" s="11" t="str">
        <f>IF([1]Grants!A51="","",'[1]#fixed_data'!$B$6)</f>
        <v>The Ballinger Charitable Trust</v>
      </c>
      <c r="R50" s="16" t="str">
        <f>IF([1]Grants!A51="","",IF([1]Grants!M51="","",IF([1]Grants!M51="YP","Young people",IF([1]Grants!M51="OP","Older people",IF([1]Grants!M51="C","Community")))))</f>
        <v>Older people</v>
      </c>
      <c r="S50" s="17">
        <f ca="1">IF([1]Grants!A51="","",'[1]#fixed_data'!$B$7)</f>
        <v>44246</v>
      </c>
      <c r="T50" s="11" t="str">
        <f>IF([1]Grants!A51="","",'[1]#fixed_data'!$B$8)</f>
        <v>https://www.ballingercharitabletrust.org.uk/</v>
      </c>
    </row>
    <row r="51" spans="1:20">
      <c r="A51" s="11" t="str">
        <f>IF([1]Grants!A52="","",CONCATENATE('[1]#fixed_data'!$B$2&amp;[1]Grants!A52))</f>
        <v>360G-BallingerCT-1903-DM-3</v>
      </c>
      <c r="B51" s="11" t="str">
        <f>IF([1]Grants!A52="","",CONCATENATE("Grant to "&amp;I51))</f>
        <v xml:space="preserve">Grant to Dementia Matters </v>
      </c>
      <c r="C51" s="11" t="str">
        <f>IF([1]Grants!A52="","",IF([1]Grants!U52="","",[1]Grants!U52))</f>
        <v>Unrestricted funding.</v>
      </c>
      <c r="D51" s="11" t="str">
        <f>IF([1]Grants!A52="","",'[1]#fixed_data'!$B$3)</f>
        <v>GBP</v>
      </c>
      <c r="E51" s="12">
        <f>IF([1]Grants!A52="","",[1]Grants!F52)</f>
        <v>120000</v>
      </c>
      <c r="F51" s="13">
        <f>IF([1]Grants!A52="","",[1]Grants!C52)</f>
        <v>43525</v>
      </c>
      <c r="G51" s="14">
        <f>IF([1]Grants!A52="","",[1]Grants!D52*12)</f>
        <v>36</v>
      </c>
      <c r="H51" s="11" t="str">
        <f>IF([1]Grants!A52="","",IF(AND(J51="",K51="",[1]Grants!K52=""),'[1]#fixed_data'!$B$4&amp;SUBSTITUTE(I51," ","-"),IF([1]Grants!K52&lt;&gt;"","GB-EDU-"&amp;[1]Grants!K52,IF(J51="","GB-COH-"&amp;K51,"GB-CHC-"&amp;J51))))</f>
        <v>GB-COH-02980817</v>
      </c>
      <c r="I51" s="11" t="str">
        <f>IF([1]Grants!A52="","",[1]Grants!B52)</f>
        <v xml:space="preserve">Dementia Matters </v>
      </c>
      <c r="J51" s="15" t="str">
        <f>IF([1]Grants!A52="","",IF(ISBLANK([1]Grants!H52),"",[1]Grants!H52))</f>
        <v/>
      </c>
      <c r="K51" s="15" t="str">
        <f>IF([1]Grants!A52="","",IF(ISBLANK([1]Grants!I52),"",TEXT([1]Grants!I52,"00000000")))</f>
        <v>02980817</v>
      </c>
      <c r="L51" s="11" t="str">
        <f>IF([1]Grants!A52="","",IF([1]Grants!L52="","",[1]Grants!L52))</f>
        <v>NE13 7DS</v>
      </c>
      <c r="M51" s="11" t="str">
        <f>IF([1]Grants!A52="","",IF([1]Grants!G52="","",[1]Grants!G52))</f>
        <v>Newcastle</v>
      </c>
      <c r="N51" s="11" t="str">
        <f>IF([1]Grants!A52="","",IF([1]Grants!G52="","",VLOOKUP(M51,'[1]#fixed_data'!$A$12:$C$27,2,0)))</f>
        <v>E08000021</v>
      </c>
      <c r="O51" s="11" t="str">
        <f>IF([1]Grants!A52="","",IF(M51="","",VLOOKUP(M51,'[1]#fixed_data'!$A$12:$C$27,3,0)))</f>
        <v>MD</v>
      </c>
      <c r="P51" s="11" t="str">
        <f>IF([1]Grants!A52="","",'[1]#fixed_data'!$B$5)</f>
        <v>GB-CHC-1121739</v>
      </c>
      <c r="Q51" s="11" t="str">
        <f>IF([1]Grants!A52="","",'[1]#fixed_data'!$B$6)</f>
        <v>The Ballinger Charitable Trust</v>
      </c>
      <c r="R51" s="16" t="str">
        <f>IF([1]Grants!A52="","",IF([1]Grants!M52="","",IF([1]Grants!M52="YP","Young people",IF([1]Grants!M52="OP","Older people",IF([1]Grants!M52="C","Community")))))</f>
        <v>Older people</v>
      </c>
      <c r="S51" s="17">
        <f ca="1">IF([1]Grants!A52="","",'[1]#fixed_data'!$B$7)</f>
        <v>44246</v>
      </c>
      <c r="T51" s="11" t="str">
        <f>IF([1]Grants!A52="","",'[1]#fixed_data'!$B$8)</f>
        <v>https://www.ballingercharitabletrust.org.uk/</v>
      </c>
    </row>
    <row r="52" spans="1:20">
      <c r="A52" s="11" t="str">
        <f>IF([1]Grants!A53="","",CONCATENATE('[1]#fixed_data'!$B$2&amp;[1]Grants!A53))</f>
        <v>360G-BallingerCT-1903-DYCP-3</v>
      </c>
      <c r="B52" s="11" t="str">
        <f>IF([1]Grants!A53="","",CONCATENATE("Grant to "&amp;I52))</f>
        <v>Grant to Denton Youth &amp; Community Project</v>
      </c>
      <c r="C52" s="11" t="str">
        <f>IF([1]Grants!A53="","",IF([1]Grants!U53="","",[1]Grants!U53))</f>
        <v>Towards core costs of operation</v>
      </c>
      <c r="D52" s="11" t="str">
        <f>IF([1]Grants!A53="","",'[1]#fixed_data'!$B$3)</f>
        <v>GBP</v>
      </c>
      <c r="E52" s="12">
        <f>IF([1]Grants!A53="","",[1]Grants!F53)</f>
        <v>45000</v>
      </c>
      <c r="F52" s="13">
        <f>IF([1]Grants!A53="","",[1]Grants!C53)</f>
        <v>43525</v>
      </c>
      <c r="G52" s="14">
        <f>IF([1]Grants!A53="","",[1]Grants!D53*12)</f>
        <v>36</v>
      </c>
      <c r="H52" s="11" t="str">
        <f>IF([1]Grants!A53="","",IF(AND(J52="",K52="",[1]Grants!K53=""),'[1]#fixed_data'!$B$4&amp;SUBSTITUTE(I52," ","-"),IF([1]Grants!K53&lt;&gt;"","GB-EDU-"&amp;[1]Grants!K53,IF(J52="","GB-COH-"&amp;K52,"GB-CHC-"&amp;J52))))</f>
        <v>GB-CHC-1150041</v>
      </c>
      <c r="I52" s="11" t="str">
        <f>IF([1]Grants!A53="","",[1]Grants!B53)</f>
        <v>Denton Youth &amp; Community Project</v>
      </c>
      <c r="J52" s="15">
        <f>IF([1]Grants!A53="","",IF(ISBLANK([1]Grants!H53),"",[1]Grants!H53))</f>
        <v>1150041</v>
      </c>
      <c r="K52" s="15" t="str">
        <f>IF([1]Grants!A53="","",IF(ISBLANK([1]Grants!I53),"",TEXT([1]Grants!I53,"00000000")))</f>
        <v/>
      </c>
      <c r="L52" s="11" t="str">
        <f>IF([1]Grants!A53="","",IF([1]Grants!L53="","",[1]Grants!L53))</f>
        <v>NE5 1DN</v>
      </c>
      <c r="M52" s="11" t="str">
        <f>IF([1]Grants!A53="","",IF([1]Grants!G53="","",[1]Grants!G53))</f>
        <v>Newcastle</v>
      </c>
      <c r="N52" s="11" t="str">
        <f>IF([1]Grants!A53="","",IF([1]Grants!G53="","",VLOOKUP(M52,'[1]#fixed_data'!$A$12:$C$27,2,0)))</f>
        <v>E08000021</v>
      </c>
      <c r="O52" s="11" t="str">
        <f>IF([1]Grants!A53="","",IF(M52="","",VLOOKUP(M52,'[1]#fixed_data'!$A$12:$C$27,3,0)))</f>
        <v>MD</v>
      </c>
      <c r="P52" s="11" t="str">
        <f>IF([1]Grants!A53="","",'[1]#fixed_data'!$B$5)</f>
        <v>GB-CHC-1121739</v>
      </c>
      <c r="Q52" s="11" t="str">
        <f>IF([1]Grants!A53="","",'[1]#fixed_data'!$B$6)</f>
        <v>The Ballinger Charitable Trust</v>
      </c>
      <c r="R52" s="16" t="str">
        <f>IF([1]Grants!A53="","",IF([1]Grants!M53="","",IF([1]Grants!M53="YP","Young people",IF([1]Grants!M53="OP","Older people",IF([1]Grants!M53="C","Community")))))</f>
        <v>Young people</v>
      </c>
      <c r="S52" s="17">
        <f ca="1">IF([1]Grants!A53="","",'[1]#fixed_data'!$B$7)</f>
        <v>44246</v>
      </c>
      <c r="T52" s="11" t="str">
        <f>IF([1]Grants!A53="","",'[1]#fixed_data'!$B$8)</f>
        <v>https://www.ballingercharitabletrust.org.uk/</v>
      </c>
    </row>
    <row r="53" spans="1:20">
      <c r="A53" s="11" t="str">
        <f>IF([1]Grants!A54="","",CONCATENATE('[1]#fixed_data'!$B$2&amp;[1]Grants!A54))</f>
        <v>360G-BallingerCT-1912-DVCIC-1</v>
      </c>
      <c r="B53" s="11" t="str">
        <f>IF([1]Grants!A54="","",CONCATENATE("Grant to "&amp;I53))</f>
        <v>Grant to Digital Voice for Communities CIC</v>
      </c>
      <c r="C53" s="11" t="str">
        <f>IF([1]Grants!A54="","",IF([1]Grants!U54="","",[1]Grants!U54))</f>
        <v>Towards core costs of operation</v>
      </c>
      <c r="D53" s="11" t="str">
        <f>IF([1]Grants!A54="","",'[1]#fixed_data'!$B$3)</f>
        <v>GBP</v>
      </c>
      <c r="E53" s="12">
        <f>IF([1]Grants!A54="","",[1]Grants!F54)</f>
        <v>1200</v>
      </c>
      <c r="F53" s="13">
        <f>IF([1]Grants!A54="","",[1]Grants!C54)</f>
        <v>43805</v>
      </c>
      <c r="G53" s="14">
        <f>IF([1]Grants!A54="","",[1]Grants!D54*12)</f>
        <v>12</v>
      </c>
      <c r="H53" s="11" t="str">
        <f>IF([1]Grants!A54="","",IF(AND(J53="",K53="",[1]Grants!K54=""),'[1]#fixed_data'!$B$4&amp;SUBSTITUTE(I53," ","-"),IF([1]Grants!K54&lt;&gt;"","GB-EDU-"&amp;[1]Grants!K54,IF(J53="","GB-COH-"&amp;K53,"GB-CHC-"&amp;J53))))</f>
        <v>GB-COH-06391034</v>
      </c>
      <c r="I53" s="11" t="str">
        <f>IF([1]Grants!A54="","",[1]Grants!B54)</f>
        <v>Digital Voice for Communities CIC</v>
      </c>
      <c r="J53" s="15" t="str">
        <f>IF([1]Grants!A54="","",IF(ISBLANK([1]Grants!H54),"",[1]Grants!H54))</f>
        <v/>
      </c>
      <c r="K53" s="15" t="str">
        <f>IF([1]Grants!A54="","",IF(ISBLANK([1]Grants!I54),"",TEXT([1]Grants!I54,"00000000")))</f>
        <v>06391034</v>
      </c>
      <c r="L53" s="11" t="str">
        <f>IF([1]Grants!A54="","",IF([1]Grants!L54="","",[1]Grants!L54))</f>
        <v>NE17 7HS</v>
      </c>
      <c r="M53" s="11" t="str">
        <f>IF([1]Grants!A54="","",IF([1]Grants!G54="","",[1]Grants!G54))</f>
        <v>Newcastle</v>
      </c>
      <c r="N53" s="11" t="str">
        <f>IF([1]Grants!A54="","",IF([1]Grants!G54="","",VLOOKUP(M53,'[1]#fixed_data'!$A$12:$C$27,2,0)))</f>
        <v>E08000021</v>
      </c>
      <c r="O53" s="11" t="str">
        <f>IF([1]Grants!A54="","",IF(M53="","",VLOOKUP(M53,'[1]#fixed_data'!$A$12:$C$27,3,0)))</f>
        <v>MD</v>
      </c>
      <c r="P53" s="11" t="str">
        <f>IF([1]Grants!A54="","",'[1]#fixed_data'!$B$5)</f>
        <v>GB-CHC-1121739</v>
      </c>
      <c r="Q53" s="11" t="str">
        <f>IF([1]Grants!A54="","",'[1]#fixed_data'!$B$6)</f>
        <v>The Ballinger Charitable Trust</v>
      </c>
      <c r="R53" s="16" t="str">
        <f>IF([1]Grants!A54="","",IF([1]Grants!M54="","",IF([1]Grants!M54="YP","Young people",IF([1]Grants!M54="OP","Older people",IF([1]Grants!M54="C","Community")))))</f>
        <v>Community</v>
      </c>
      <c r="S53" s="17">
        <f ca="1">IF([1]Grants!A54="","",'[1]#fixed_data'!$B$7)</f>
        <v>44246</v>
      </c>
      <c r="T53" s="11" t="str">
        <f>IF([1]Grants!A54="","",'[1]#fixed_data'!$B$8)</f>
        <v>https://www.ballingercharitabletrust.org.uk/</v>
      </c>
    </row>
    <row r="54" spans="1:20">
      <c r="A54" s="11" t="str">
        <f>IF([1]Grants!A55="","",CONCATENATE('[1]#fixed_data'!$B$2&amp;[1]Grants!A55))</f>
        <v>360G-BallingerCT-1806-DCSRG-1</v>
      </c>
      <c r="B54" s="11" t="str">
        <f>IF([1]Grants!A55="","",CONCATENATE("Grant to "&amp;I54))</f>
        <v>Grant to Dormanstown Community Sports &amp; Recreation Group</v>
      </c>
      <c r="C54" s="11" t="str">
        <f>IF([1]Grants!A55="","",IF([1]Grants!U55="","",[1]Grants!U55))</f>
        <v>Upgrading community centre facilities</v>
      </c>
      <c r="D54" s="11" t="str">
        <f>IF([1]Grants!A55="","",'[1]#fixed_data'!$B$3)</f>
        <v>GBP</v>
      </c>
      <c r="E54" s="12">
        <f>IF([1]Grants!A55="","",[1]Grants!F55)</f>
        <v>10000</v>
      </c>
      <c r="F54" s="13">
        <f>IF([1]Grants!A55="","",[1]Grants!C55)</f>
        <v>43273</v>
      </c>
      <c r="G54" s="14">
        <f>IF([1]Grants!A55="","",[1]Grants!D55*12)</f>
        <v>12</v>
      </c>
      <c r="H54" s="11" t="str">
        <f>IF([1]Grants!A55="","",IF(AND(J54="",K54="",[1]Grants!K55=""),'[1]#fixed_data'!$B$4&amp;SUBSTITUTE(I54," ","-"),IF([1]Grants!K55&lt;&gt;"","GB-EDU-"&amp;[1]Grants!K55,IF(J54="","GB-COH-"&amp;K54,"GB-CHC-"&amp;J54))))</f>
        <v>GB-CHC-1162381</v>
      </c>
      <c r="I54" s="11" t="str">
        <f>IF([1]Grants!A55="","",[1]Grants!B55)</f>
        <v>Dormanstown Community Sports &amp; Recreation Group</v>
      </c>
      <c r="J54" s="15">
        <f>IF([1]Grants!A55="","",IF(ISBLANK([1]Grants!H55),"",[1]Grants!H55))</f>
        <v>1162381</v>
      </c>
      <c r="K54" s="15" t="str">
        <f>IF([1]Grants!A55="","",IF(ISBLANK([1]Grants!I55),"",TEXT([1]Grants!I55,"00000000")))</f>
        <v/>
      </c>
      <c r="L54" s="11" t="str">
        <f>IF([1]Grants!A55="","",IF([1]Grants!L55="","",[1]Grants!L55))</f>
        <v>TS11 7NB</v>
      </c>
      <c r="M54" s="11" t="str">
        <f>IF([1]Grants!A55="","",IF([1]Grants!G55="","",[1]Grants!G55))</f>
        <v>Redcar &amp; Cleveland</v>
      </c>
      <c r="N54" s="11" t="str">
        <f>IF([1]Grants!A55="","",IF([1]Grants!G55="","",VLOOKUP(M54,'[1]#fixed_data'!$A$12:$C$27,2,0)))</f>
        <v>E06000003</v>
      </c>
      <c r="O54" s="11" t="str">
        <f>IF([1]Grants!A55="","",IF(M54="","",VLOOKUP(M54,'[1]#fixed_data'!$A$12:$C$27,3,0)))</f>
        <v>UA</v>
      </c>
      <c r="P54" s="11" t="str">
        <f>IF([1]Grants!A55="","",'[1]#fixed_data'!$B$5)</f>
        <v>GB-CHC-1121739</v>
      </c>
      <c r="Q54" s="11" t="str">
        <f>IF([1]Grants!A55="","",'[1]#fixed_data'!$B$6)</f>
        <v>The Ballinger Charitable Trust</v>
      </c>
      <c r="R54" s="16" t="str">
        <f>IF([1]Grants!A55="","",IF([1]Grants!M55="","",IF([1]Grants!M55="YP","Young people",IF([1]Grants!M55="OP","Older people",IF([1]Grants!M55="C","Community")))))</f>
        <v>Community</v>
      </c>
      <c r="S54" s="17">
        <f ca="1">IF([1]Grants!A55="","",'[1]#fixed_data'!$B$7)</f>
        <v>44246</v>
      </c>
      <c r="T54" s="11" t="str">
        <f>IF([1]Grants!A55="","",'[1]#fixed_data'!$B$8)</f>
        <v>https://www.ballingercharitabletrust.org.uk/</v>
      </c>
    </row>
    <row r="55" spans="1:20">
      <c r="A55" s="11" t="str">
        <f>IF([1]Grants!A56="","",CONCATENATE('[1]#fixed_data'!$B$2&amp;[1]Grants!A56))</f>
        <v>360G-BallingerCT-1909-DAY-3</v>
      </c>
      <c r="B55" s="11" t="str">
        <f>IF([1]Grants!A56="","",CONCATENATE("Grant to "&amp;I55))</f>
        <v>Grant to Durham Area Youth</v>
      </c>
      <c r="C55" s="11" t="str">
        <f>IF([1]Grants!A56="","",IF([1]Grants!U56="","",[1]Grants!U56))</f>
        <v>West Rainton Traveller Education Programme</v>
      </c>
      <c r="D55" s="11" t="str">
        <f>IF([1]Grants!A56="","",'[1]#fixed_data'!$B$3)</f>
        <v>GBP</v>
      </c>
      <c r="E55" s="12">
        <f>IF([1]Grants!A56="","",[1]Grants!F56)</f>
        <v>27240</v>
      </c>
      <c r="F55" s="13">
        <f>IF([1]Grants!A56="","",[1]Grants!C56)</f>
        <v>43728</v>
      </c>
      <c r="G55" s="14">
        <f>IF([1]Grants!A56="","",[1]Grants!D56*12)</f>
        <v>36</v>
      </c>
      <c r="H55" s="11" t="str">
        <f>IF([1]Grants!A56="","",IF(AND(J55="",K55="",[1]Grants!K56=""),'[1]#fixed_data'!$B$4&amp;SUBSTITUTE(I55," ","-"),IF([1]Grants!K56&lt;&gt;"","GB-EDU-"&amp;[1]Grants!K56,IF(J55="","GB-COH-"&amp;K55,"GB-CHC-"&amp;J55))))</f>
        <v>GB-CHC-1174888</v>
      </c>
      <c r="I55" s="11" t="str">
        <f>IF([1]Grants!A56="","",[1]Grants!B56)</f>
        <v>Durham Area Youth</v>
      </c>
      <c r="J55" s="15">
        <f>IF([1]Grants!A56="","",IF(ISBLANK([1]Grants!H56),"",[1]Grants!H56))</f>
        <v>1174888</v>
      </c>
      <c r="K55" s="15" t="str">
        <f>IF([1]Grants!A56="","",IF(ISBLANK([1]Grants!I56),"",TEXT([1]Grants!I56,"00000000")))</f>
        <v/>
      </c>
      <c r="L55" s="11" t="str">
        <f>IF([1]Grants!A56="","",IF([1]Grants!L56="","",[1]Grants!L56))</f>
        <v>DH6 1AH</v>
      </c>
      <c r="M55" s="11" t="str">
        <f>IF([1]Grants!A56="","",IF([1]Grants!G56="","",[1]Grants!G56))</f>
        <v>Co. Durham</v>
      </c>
      <c r="N55" s="11" t="str">
        <f>IF([1]Grants!A56="","",IF([1]Grants!G56="","",VLOOKUP(M55,'[1]#fixed_data'!$A$12:$C$27,2,0)))</f>
        <v>E06000047</v>
      </c>
      <c r="O55" s="11" t="str">
        <f>IF([1]Grants!A56="","",IF(M55="","",VLOOKUP(M55,'[1]#fixed_data'!$A$12:$C$27,3,0)))</f>
        <v>UA</v>
      </c>
      <c r="P55" s="11" t="str">
        <f>IF([1]Grants!A56="","",'[1]#fixed_data'!$B$5)</f>
        <v>GB-CHC-1121739</v>
      </c>
      <c r="Q55" s="11" t="str">
        <f>IF([1]Grants!A56="","",'[1]#fixed_data'!$B$6)</f>
        <v>The Ballinger Charitable Trust</v>
      </c>
      <c r="R55" s="16" t="str">
        <f>IF([1]Grants!A56="","",IF([1]Grants!M56="","",IF([1]Grants!M56="YP","Young people",IF([1]Grants!M56="OP","Older people",IF([1]Grants!M56="C","Community")))))</f>
        <v>Young people</v>
      </c>
      <c r="S55" s="17">
        <f ca="1">IF([1]Grants!A56="","",'[1]#fixed_data'!$B$7)</f>
        <v>44246</v>
      </c>
      <c r="T55" s="11" t="str">
        <f>IF([1]Grants!A56="","",'[1]#fixed_data'!$B$8)</f>
        <v>https://www.ballingercharitabletrust.org.uk/</v>
      </c>
    </row>
    <row r="56" spans="1:20">
      <c r="A56" s="11" t="str">
        <f>IF([1]Grants!A57="","",CONCATENATE('[1]#fixed_data'!$B$2&amp;[1]Grants!A57))</f>
        <v>360G-BallingerCT-2009-DWACIC-1</v>
      </c>
      <c r="B56" s="11" t="str">
        <f>IF([1]Grants!A57="","",CONCATENATE("Grant to "&amp;I56))</f>
        <v>Grant to Dry Water Arts CIC</v>
      </c>
      <c r="C56" s="11" t="str">
        <f>IF([1]Grants!A57="","",IF([1]Grants!U57="","",[1]Grants!U57))</f>
        <v>Refurbishment of arts centre building</v>
      </c>
      <c r="D56" s="11" t="str">
        <f>IF([1]Grants!A57="","",'[1]#fixed_data'!$B$3)</f>
        <v>GBP</v>
      </c>
      <c r="E56" s="12">
        <f>IF([1]Grants!A57="","",[1]Grants!F57)</f>
        <v>16000</v>
      </c>
      <c r="F56" s="13">
        <f>IF([1]Grants!A57="","",[1]Grants!C57)</f>
        <v>44092</v>
      </c>
      <c r="G56" s="14">
        <f>IF([1]Grants!A57="","",[1]Grants!D57*12)</f>
        <v>12</v>
      </c>
      <c r="H56" s="11" t="str">
        <f>IF([1]Grants!A57="","",IF(AND(J56="",K56="",[1]Grants!K57=""),'[1]#fixed_data'!$B$4&amp;SUBSTITUTE(I56," ","-"),IF([1]Grants!K57&lt;&gt;"","GB-EDU-"&amp;[1]Grants!K57,IF(J56="","GB-COH-"&amp;K56,"GB-CHC-"&amp;J56))))</f>
        <v>GB-COH-09530690</v>
      </c>
      <c r="I56" s="11" t="str">
        <f>IF([1]Grants!A57="","",[1]Grants!B57)</f>
        <v>Dry Water Arts CIC</v>
      </c>
      <c r="J56" s="15" t="str">
        <f>IF([1]Grants!A57="","",IF(ISBLANK([1]Grants!H57),"",[1]Grants!H57))</f>
        <v/>
      </c>
      <c r="K56" s="15" t="str">
        <f>IF([1]Grants!A57="","",IF(ISBLANK([1]Grants!I57),"",TEXT([1]Grants!I57,"00000000")))</f>
        <v>09530690</v>
      </c>
      <c r="L56" s="11" t="str">
        <f>IF([1]Grants!A57="","",IF([1]Grants!L57="","",[1]Grants!L57))</f>
        <v>NE65 0FG</v>
      </c>
      <c r="M56" s="11" t="str">
        <f>IF([1]Grants!A57="","",IF([1]Grants!G57="","",[1]Grants!G57))</f>
        <v>Northumberland</v>
      </c>
      <c r="N56" s="11" t="str">
        <f>IF([1]Grants!A57="","",IF([1]Grants!G57="","",VLOOKUP(M56,'[1]#fixed_data'!$A$12:$C$27,2,0)))</f>
        <v>E06000057</v>
      </c>
      <c r="O56" s="11" t="str">
        <f>IF([1]Grants!A57="","",IF(M56="","",VLOOKUP(M56,'[1]#fixed_data'!$A$12:$C$27,3,0)))</f>
        <v>UA</v>
      </c>
      <c r="P56" s="11" t="str">
        <f>IF([1]Grants!A57="","",'[1]#fixed_data'!$B$5)</f>
        <v>GB-CHC-1121739</v>
      </c>
      <c r="Q56" s="11" t="str">
        <f>IF([1]Grants!A57="","",'[1]#fixed_data'!$B$6)</f>
        <v>The Ballinger Charitable Trust</v>
      </c>
      <c r="R56" s="16" t="str">
        <f>IF([1]Grants!A57="","",IF([1]Grants!M57="","",IF([1]Grants!M57="YP","Young people",IF([1]Grants!M57="OP","Older people",IF([1]Grants!M57="C","Community")))))</f>
        <v>Community</v>
      </c>
      <c r="S56" s="17">
        <f ca="1">IF([1]Grants!A57="","",'[1]#fixed_data'!$B$7)</f>
        <v>44246</v>
      </c>
      <c r="T56" s="11" t="str">
        <f>IF([1]Grants!A57="","",'[1]#fixed_data'!$B$8)</f>
        <v>https://www.ballingercharitabletrust.org.uk/</v>
      </c>
    </row>
    <row r="57" spans="1:20">
      <c r="A57" s="11" t="str">
        <f>IF([1]Grants!A58="","",CONCATENATE('[1]#fixed_data'!$B$2&amp;[1]Grants!A58))</f>
        <v>360G-BallingerCT-1806-ESWC-1</v>
      </c>
      <c r="B57" s="11" t="str">
        <f>IF([1]Grants!A58="","",CONCATENATE("Grant to "&amp;I57))</f>
        <v xml:space="preserve">Grant to Easington Social Welfare Centre </v>
      </c>
      <c r="C57" s="11" t="str">
        <f>IF([1]Grants!A58="","",IF([1]Grants!U58="","",[1]Grants!U58))</f>
        <v>Local community micro-grants.</v>
      </c>
      <c r="D57" s="11" t="str">
        <f>IF([1]Grants!A58="","",'[1]#fixed_data'!$B$3)</f>
        <v>GBP</v>
      </c>
      <c r="E57" s="12">
        <f>IF([1]Grants!A58="","",[1]Grants!F58)</f>
        <v>2500</v>
      </c>
      <c r="F57" s="13">
        <f>IF([1]Grants!A58="","",[1]Grants!C58)</f>
        <v>43273</v>
      </c>
      <c r="G57" s="14">
        <f>IF([1]Grants!A58="","",[1]Grants!D58*12)</f>
        <v>12</v>
      </c>
      <c r="H57" s="11" t="str">
        <f>IF([1]Grants!A58="","",IF(AND(J57="",K57="",[1]Grants!K58=""),'[1]#fixed_data'!$B$4&amp;SUBSTITUTE(I57," ","-"),IF([1]Grants!K58&lt;&gt;"","GB-EDU-"&amp;[1]Grants!K58,IF(J57="","GB-COH-"&amp;K57,"GB-CHC-"&amp;J57))))</f>
        <v>GB-CHC-520774</v>
      </c>
      <c r="I57" s="11" t="str">
        <f>IF([1]Grants!A58="","",[1]Grants!B58)</f>
        <v xml:space="preserve">Easington Social Welfare Centre </v>
      </c>
      <c r="J57" s="15">
        <f>IF([1]Grants!A58="","",IF(ISBLANK([1]Grants!H58),"",[1]Grants!H58))</f>
        <v>520774</v>
      </c>
      <c r="K57" s="15" t="str">
        <f>IF([1]Grants!A58="","",IF(ISBLANK([1]Grants!I58),"",TEXT([1]Grants!I58,"00000000")))</f>
        <v/>
      </c>
      <c r="L57" s="11" t="str">
        <f>IF([1]Grants!A58="","",IF([1]Grants!L58="","",[1]Grants!L58))</f>
        <v>SR8 3PL</v>
      </c>
      <c r="M57" s="11" t="str">
        <f>IF([1]Grants!A58="","",IF([1]Grants!G58="","",[1]Grants!G58))</f>
        <v>Co. Durham</v>
      </c>
      <c r="N57" s="11" t="str">
        <f>IF([1]Grants!A58="","",IF([1]Grants!G58="","",VLOOKUP(M57,'[1]#fixed_data'!$A$12:$C$27,2,0)))</f>
        <v>E06000047</v>
      </c>
      <c r="O57" s="11" t="str">
        <f>IF([1]Grants!A58="","",IF(M57="","",VLOOKUP(M57,'[1]#fixed_data'!$A$12:$C$27,3,0)))</f>
        <v>UA</v>
      </c>
      <c r="P57" s="11" t="str">
        <f>IF([1]Grants!A58="","",'[1]#fixed_data'!$B$5)</f>
        <v>GB-CHC-1121739</v>
      </c>
      <c r="Q57" s="11" t="str">
        <f>IF([1]Grants!A58="","",'[1]#fixed_data'!$B$6)</f>
        <v>The Ballinger Charitable Trust</v>
      </c>
      <c r="R57" s="16" t="str">
        <f>IF([1]Grants!A58="","",IF([1]Grants!M58="","",IF([1]Grants!M58="YP","Young people",IF([1]Grants!M58="OP","Older people",IF([1]Grants!M58="C","Community")))))</f>
        <v>Community</v>
      </c>
      <c r="S57" s="17">
        <f ca="1">IF([1]Grants!A58="","",'[1]#fixed_data'!$B$7)</f>
        <v>44246</v>
      </c>
      <c r="T57" s="11" t="str">
        <f>IF([1]Grants!A58="","",'[1]#fixed_data'!$B$8)</f>
        <v>https://www.ballingercharitabletrust.org.uk/</v>
      </c>
    </row>
    <row r="58" spans="1:20">
      <c r="A58" s="11" t="str">
        <f>IF([1]Grants!A59="","",CONCATENATE('[1]#fixed_data'!$B$2&amp;[1]Grants!A59))</f>
        <v>360G-BallingerCT-2006-ESWC-1</v>
      </c>
      <c r="B58" s="11" t="str">
        <f>IF([1]Grants!A59="","",CONCATENATE("Grant to "&amp;I58))</f>
        <v xml:space="preserve">Grant to Easington Social Welfare Centre </v>
      </c>
      <c r="C58" s="11" t="str">
        <f>IF([1]Grants!A59="","",IF([1]Grants!U59="","",[1]Grants!U59))</f>
        <v>Unrestricted funding.</v>
      </c>
      <c r="D58" s="11" t="str">
        <f>IF([1]Grants!A59="","",'[1]#fixed_data'!$B$3)</f>
        <v>GBP</v>
      </c>
      <c r="E58" s="12">
        <f>IF([1]Grants!A59="","",[1]Grants!F59)</f>
        <v>7500</v>
      </c>
      <c r="F58" s="13">
        <f>IF([1]Grants!A59="","",[1]Grants!C59)</f>
        <v>44002</v>
      </c>
      <c r="G58" s="14">
        <f>IF([1]Grants!A59="","",[1]Grants!D59*12)</f>
        <v>12</v>
      </c>
      <c r="H58" s="11" t="str">
        <f>IF([1]Grants!A59="","",IF(AND(J58="",K58="",[1]Grants!K59=""),'[1]#fixed_data'!$B$4&amp;SUBSTITUTE(I58," ","-"),IF([1]Grants!K59&lt;&gt;"","GB-EDU-"&amp;[1]Grants!K59,IF(J58="","GB-COH-"&amp;K58,"GB-CHC-"&amp;J58))))</f>
        <v>GB-CHC-520774</v>
      </c>
      <c r="I58" s="11" t="str">
        <f>IF([1]Grants!A59="","",[1]Grants!B59)</f>
        <v xml:space="preserve">Easington Social Welfare Centre </v>
      </c>
      <c r="J58" s="15">
        <f>IF([1]Grants!A59="","",IF(ISBLANK([1]Grants!H59),"",[1]Grants!H59))</f>
        <v>520774</v>
      </c>
      <c r="K58" s="15" t="str">
        <f>IF([1]Grants!A59="","",IF(ISBLANK([1]Grants!I59),"",TEXT([1]Grants!I59,"00000000")))</f>
        <v/>
      </c>
      <c r="L58" s="11" t="str">
        <f>IF([1]Grants!A59="","",IF([1]Grants!L59="","",[1]Grants!L59))</f>
        <v>SR8 3PL</v>
      </c>
      <c r="M58" s="11" t="str">
        <f>IF([1]Grants!A59="","",IF([1]Grants!G59="","",[1]Grants!G59))</f>
        <v>Co. Durham</v>
      </c>
      <c r="N58" s="11" t="str">
        <f>IF([1]Grants!A59="","",IF([1]Grants!G59="","",VLOOKUP(M58,'[1]#fixed_data'!$A$12:$C$27,2,0)))</f>
        <v>E06000047</v>
      </c>
      <c r="O58" s="11" t="str">
        <f>IF([1]Grants!A59="","",IF(M58="","",VLOOKUP(M58,'[1]#fixed_data'!$A$12:$C$27,3,0)))</f>
        <v>UA</v>
      </c>
      <c r="P58" s="11" t="str">
        <f>IF([1]Grants!A59="","",'[1]#fixed_data'!$B$5)</f>
        <v>GB-CHC-1121739</v>
      </c>
      <c r="Q58" s="11" t="str">
        <f>IF([1]Grants!A59="","",'[1]#fixed_data'!$B$6)</f>
        <v>The Ballinger Charitable Trust</v>
      </c>
      <c r="R58" s="16" t="str">
        <f>IF([1]Grants!A59="","",IF([1]Grants!M59="","",IF([1]Grants!M59="YP","Young people",IF([1]Grants!M59="OP","Older people",IF([1]Grants!M59="C","Community")))))</f>
        <v>Community</v>
      </c>
      <c r="S58" s="17">
        <f ca="1">IF([1]Grants!A59="","",'[1]#fixed_data'!$B$7)</f>
        <v>44246</v>
      </c>
      <c r="T58" s="11" t="str">
        <f>IF([1]Grants!A59="","",'[1]#fixed_data'!$B$8)</f>
        <v>https://www.ballingercharitabletrust.org.uk/</v>
      </c>
    </row>
    <row r="59" spans="1:20">
      <c r="A59" s="11" t="str">
        <f>IF([1]Grants!A60="","",CONCATENATE('[1]#fixed_data'!$B$2&amp;[1]Grants!A60))</f>
        <v>360G-BallingerCT-1903-ERT-3</v>
      </c>
      <c r="B59" s="11" t="str">
        <f>IF([1]Grants!A60="","",CONCATENATE("Grant to "&amp;I59))</f>
        <v>Grant to Eastern Ravens Trust</v>
      </c>
      <c r="C59" s="11" t="str">
        <f>IF([1]Grants!A60="","",IF([1]Grants!U60="","",[1]Grants!U60))</f>
        <v>Central to Success</v>
      </c>
      <c r="D59" s="11" t="str">
        <f>IF([1]Grants!A60="","",'[1]#fixed_data'!$B$3)</f>
        <v>GBP</v>
      </c>
      <c r="E59" s="12">
        <f>IF([1]Grants!A60="","",[1]Grants!F60)</f>
        <v>48000</v>
      </c>
      <c r="F59" s="13">
        <f>IF([1]Grants!A60="","",[1]Grants!C60)</f>
        <v>43525</v>
      </c>
      <c r="G59" s="14">
        <f>IF([1]Grants!A60="","",[1]Grants!D60*12)</f>
        <v>36</v>
      </c>
      <c r="H59" s="11" t="str">
        <f>IF([1]Grants!A60="","",IF(AND(J59="",K59="",[1]Grants!K60=""),'[1]#fixed_data'!$B$4&amp;SUBSTITUTE(I59," ","-"),IF([1]Grants!K60&lt;&gt;"","GB-EDU-"&amp;[1]Grants!K60,IF(J59="","GB-COH-"&amp;K59,"GB-CHC-"&amp;J59))))</f>
        <v>GB-CHC-519907</v>
      </c>
      <c r="I59" s="11" t="str">
        <f>IF([1]Grants!A60="","",[1]Grants!B60)</f>
        <v>Eastern Ravens Trust</v>
      </c>
      <c r="J59" s="15">
        <f>IF([1]Grants!A60="","",IF(ISBLANK([1]Grants!H60),"",[1]Grants!H60))</f>
        <v>519907</v>
      </c>
      <c r="K59" s="15" t="str">
        <f>IF([1]Grants!A60="","",IF(ISBLANK([1]Grants!I60),"",TEXT([1]Grants!I60,"00000000")))</f>
        <v/>
      </c>
      <c r="L59" s="11" t="str">
        <f>IF([1]Grants!A60="","",IF([1]Grants!L60="","",[1]Grants!L60))</f>
        <v>TS20 2AY</v>
      </c>
      <c r="M59" s="11" t="str">
        <f>IF([1]Grants!A60="","",IF([1]Grants!G60="","",[1]Grants!G60))</f>
        <v>Stockton</v>
      </c>
      <c r="N59" s="11" t="str">
        <f>IF([1]Grants!A60="","",IF([1]Grants!G60="","",VLOOKUP(M59,'[1]#fixed_data'!$A$12:$C$27,2,0)))</f>
        <v>E06000004</v>
      </c>
      <c r="O59" s="11" t="str">
        <f>IF([1]Grants!A60="","",IF(M59="","",VLOOKUP(M59,'[1]#fixed_data'!$A$12:$C$27,3,0)))</f>
        <v>UA</v>
      </c>
      <c r="P59" s="11" t="str">
        <f>IF([1]Grants!A60="","",'[1]#fixed_data'!$B$5)</f>
        <v>GB-CHC-1121739</v>
      </c>
      <c r="Q59" s="11" t="str">
        <f>IF([1]Grants!A60="","",'[1]#fixed_data'!$B$6)</f>
        <v>The Ballinger Charitable Trust</v>
      </c>
      <c r="R59" s="16" t="str">
        <f>IF([1]Grants!A60="","",IF([1]Grants!M60="","",IF([1]Grants!M60="YP","Young people",IF([1]Grants!M60="OP","Older people",IF([1]Grants!M60="C","Community")))))</f>
        <v>Community</v>
      </c>
      <c r="S59" s="17">
        <f ca="1">IF([1]Grants!A60="","",'[1]#fixed_data'!$B$7)</f>
        <v>44246</v>
      </c>
      <c r="T59" s="11" t="str">
        <f>IF([1]Grants!A60="","",'[1]#fixed_data'!$B$8)</f>
        <v>https://www.ballingercharitabletrust.org.uk/</v>
      </c>
    </row>
    <row r="60" spans="1:20">
      <c r="A60" s="11" t="str">
        <f>IF([1]Grants!A61="","",CONCATENATE('[1]#fixed_data'!$B$2&amp;[1]Grants!A61))</f>
        <v>360G-BallingerCT-1809-EH-3</v>
      </c>
      <c r="B60" s="11" t="str">
        <f>IF([1]Grants!A61="","",CONCATENATE("Grant to "&amp;I60))</f>
        <v>Grant to Edbert's House</v>
      </c>
      <c r="C60" s="11" t="str">
        <f>IF([1]Grants!A61="","",IF([1]Grants!U61="","",[1]Grants!U61))</f>
        <v>Unrestricted funding.</v>
      </c>
      <c r="D60" s="11" t="str">
        <f>IF([1]Grants!A61="","",'[1]#fixed_data'!$B$3)</f>
        <v>GBP</v>
      </c>
      <c r="E60" s="12">
        <f>IF([1]Grants!A61="","",[1]Grants!F61)</f>
        <v>45000</v>
      </c>
      <c r="F60" s="13">
        <f>IF([1]Grants!A61="","",[1]Grants!C61)</f>
        <v>43364</v>
      </c>
      <c r="G60" s="14">
        <f>IF([1]Grants!A61="","",[1]Grants!D61*12)</f>
        <v>36</v>
      </c>
      <c r="H60" s="11" t="str">
        <f>IF([1]Grants!A61="","",IF(AND(J60="",K60="",[1]Grants!K61=""),'[1]#fixed_data'!$B$4&amp;SUBSTITUTE(I60," ","-"),IF([1]Grants!K61&lt;&gt;"","GB-EDU-"&amp;[1]Grants!K61,IF(J60="","GB-COH-"&amp;K60,"GB-CHC-"&amp;J60))))</f>
        <v>GB-CHC-1127388</v>
      </c>
      <c r="I60" s="11" t="str">
        <f>IF([1]Grants!A61="","",[1]Grants!B61)</f>
        <v>Edbert's House</v>
      </c>
      <c r="J60" s="15">
        <f>IF([1]Grants!A61="","",IF(ISBLANK([1]Grants!H61),"",[1]Grants!H61))</f>
        <v>1127388</v>
      </c>
      <c r="K60" s="15" t="str">
        <f>IF([1]Grants!A61="","",IF(ISBLANK([1]Grants!I61),"",TEXT([1]Grants!I61,"00000000")))</f>
        <v/>
      </c>
      <c r="L60" s="11" t="str">
        <f>IF([1]Grants!A61="","",IF([1]Grants!L61="","",[1]Grants!L61))</f>
        <v>NE10 9AE</v>
      </c>
      <c r="M60" s="11" t="str">
        <f>IF([1]Grants!A61="","",IF([1]Grants!G61="","",[1]Grants!G61))</f>
        <v>Gateshead</v>
      </c>
      <c r="N60" s="11" t="str">
        <f>IF([1]Grants!A61="","",IF([1]Grants!G61="","",VLOOKUP(M60,'[1]#fixed_data'!$A$12:$C$27,2,0)))</f>
        <v>E08000037</v>
      </c>
      <c r="O60" s="11" t="str">
        <f>IF([1]Grants!A61="","",IF(M60="","",VLOOKUP(M60,'[1]#fixed_data'!$A$12:$C$27,3,0)))</f>
        <v>MD</v>
      </c>
      <c r="P60" s="11" t="str">
        <f>IF([1]Grants!A61="","",'[1]#fixed_data'!$B$5)</f>
        <v>GB-CHC-1121739</v>
      </c>
      <c r="Q60" s="11" t="str">
        <f>IF([1]Grants!A61="","",'[1]#fixed_data'!$B$6)</f>
        <v>The Ballinger Charitable Trust</v>
      </c>
      <c r="R60" s="16" t="str">
        <f>IF([1]Grants!A61="","",IF([1]Grants!M61="","",IF([1]Grants!M61="YP","Young people",IF([1]Grants!M61="OP","Older people",IF([1]Grants!M61="C","Community")))))</f>
        <v>Older people</v>
      </c>
      <c r="S60" s="17">
        <f ca="1">IF([1]Grants!A61="","",'[1]#fixed_data'!$B$7)</f>
        <v>44246</v>
      </c>
      <c r="T60" s="11" t="str">
        <f>IF([1]Grants!A61="","",'[1]#fixed_data'!$B$8)</f>
        <v>https://www.ballingercharitabletrust.org.uk/</v>
      </c>
    </row>
    <row r="61" spans="1:20">
      <c r="A61" s="11" t="str">
        <f>IF([1]Grants!A62="","",CONCATENATE('[1]#fixed_data'!$B$2&amp;[1]Grants!A62))</f>
        <v>360G-BallingerCT-1809-EDET-3</v>
      </c>
      <c r="B61" s="11" t="str">
        <f>IF([1]Grants!A62="","",CONCATENATE("Grant to "&amp;I61))</f>
        <v>Grant to Employability Trust (The East Durham)</v>
      </c>
      <c r="C61" s="11" t="str">
        <f>IF([1]Grants!A62="","",IF([1]Grants!U62="","",[1]Grants!U62))</f>
        <v>Salary of Operations Manager</v>
      </c>
      <c r="D61" s="11" t="str">
        <f>IF([1]Grants!A62="","",'[1]#fixed_data'!$B$3)</f>
        <v>GBP</v>
      </c>
      <c r="E61" s="12">
        <f>IF([1]Grants!A62="","",[1]Grants!F62)</f>
        <v>45000</v>
      </c>
      <c r="F61" s="13">
        <f>IF([1]Grants!A62="","",[1]Grants!C62)</f>
        <v>43364</v>
      </c>
      <c r="G61" s="14">
        <f>IF([1]Grants!A62="","",[1]Grants!D62*12)</f>
        <v>36</v>
      </c>
      <c r="H61" s="11" t="str">
        <f>IF([1]Grants!A62="","",IF(AND(J61="",K61="",[1]Grants!K62=""),'[1]#fixed_data'!$B$4&amp;SUBSTITUTE(I61," ","-"),IF([1]Grants!K62&lt;&gt;"","GB-EDU-"&amp;[1]Grants!K62,IF(J61="","GB-COH-"&amp;K61,"GB-CHC-"&amp;J61))))</f>
        <v>GB-COH-07746913</v>
      </c>
      <c r="I61" s="11" t="str">
        <f>IF([1]Grants!A62="","",[1]Grants!B62)</f>
        <v>Employability Trust (The East Durham)</v>
      </c>
      <c r="J61" s="15" t="str">
        <f>IF([1]Grants!A62="","",IF(ISBLANK([1]Grants!H62),"",[1]Grants!H62))</f>
        <v/>
      </c>
      <c r="K61" s="15" t="str">
        <f>IF([1]Grants!A62="","",IF(ISBLANK([1]Grants!I62),"",TEXT([1]Grants!I62,"00000000")))</f>
        <v>07746913</v>
      </c>
      <c r="L61" s="11" t="str">
        <f>IF([1]Grants!A62="","",IF([1]Grants!L62="","",[1]Grants!L62))</f>
        <v>SR8 2HU</v>
      </c>
      <c r="M61" s="11" t="str">
        <f>IF([1]Grants!A62="","",IF([1]Grants!G62="","",[1]Grants!G62))</f>
        <v>Co. Durham</v>
      </c>
      <c r="N61" s="11" t="str">
        <f>IF([1]Grants!A62="","",IF([1]Grants!G62="","",VLOOKUP(M61,'[1]#fixed_data'!$A$12:$C$27,2,0)))</f>
        <v>E06000047</v>
      </c>
      <c r="O61" s="11" t="str">
        <f>IF([1]Grants!A62="","",IF(M61="","",VLOOKUP(M61,'[1]#fixed_data'!$A$12:$C$27,3,0)))</f>
        <v>UA</v>
      </c>
      <c r="P61" s="11" t="str">
        <f>IF([1]Grants!A62="","",'[1]#fixed_data'!$B$5)</f>
        <v>GB-CHC-1121739</v>
      </c>
      <c r="Q61" s="11" t="str">
        <f>IF([1]Grants!A62="","",'[1]#fixed_data'!$B$6)</f>
        <v>The Ballinger Charitable Trust</v>
      </c>
      <c r="R61" s="16" t="str">
        <f>IF([1]Grants!A62="","",IF([1]Grants!M62="","",IF([1]Grants!M62="YP","Young people",IF([1]Grants!M62="OP","Older people",IF([1]Grants!M62="C","Community")))))</f>
        <v>Young people</v>
      </c>
      <c r="S61" s="17">
        <f ca="1">IF([1]Grants!A62="","",'[1]#fixed_data'!$B$7)</f>
        <v>44246</v>
      </c>
      <c r="T61" s="11" t="str">
        <f>IF([1]Grants!A62="","",'[1]#fixed_data'!$B$8)</f>
        <v>https://www.ballingercharitabletrust.org.uk/</v>
      </c>
    </row>
    <row r="62" spans="1:20">
      <c r="A62" s="11" t="str">
        <f>IF([1]Grants!A63="","",CONCATENATE('[1]#fixed_data'!$B$2&amp;[1]Grants!A63))</f>
        <v>360G-BallingerCT-1802-ETCIC-2</v>
      </c>
      <c r="B62" s="11" t="str">
        <f>IF([1]Grants!A63="","",CONCATENATE("Grant to "&amp;I62))</f>
        <v xml:space="preserve">Grant to Epic Teesside CIC </v>
      </c>
      <c r="C62" s="11" t="str">
        <f>IF([1]Grants!A63="","",IF([1]Grants!U63="","",[1]Grants!U63))</f>
        <v>Primrose Hill Community Partnership</v>
      </c>
      <c r="D62" s="11" t="str">
        <f>IF([1]Grants!A63="","",'[1]#fixed_data'!$B$3)</f>
        <v>GBP</v>
      </c>
      <c r="E62" s="12">
        <f>IF([1]Grants!A63="","",[1]Grants!F63)</f>
        <v>16000</v>
      </c>
      <c r="F62" s="13">
        <f>IF([1]Grants!A63="","",[1]Grants!C63)</f>
        <v>43154</v>
      </c>
      <c r="G62" s="14">
        <f>IF([1]Grants!A63="","",[1]Grants!D63*12)</f>
        <v>24</v>
      </c>
      <c r="H62" s="11" t="str">
        <f>IF([1]Grants!A63="","",IF(AND(J62="",K62="",[1]Grants!K63=""),'[1]#fixed_data'!$B$4&amp;SUBSTITUTE(I62," ","-"),IF([1]Grants!K63&lt;&gt;"","GB-EDU-"&amp;[1]Grants!K63,IF(J62="","GB-COH-"&amp;K62,"GB-CHC-"&amp;J62))))</f>
        <v>GB-COH-10354312</v>
      </c>
      <c r="I62" s="11" t="str">
        <f>IF([1]Grants!A63="","",[1]Grants!B63)</f>
        <v xml:space="preserve">Epic Teesside CIC </v>
      </c>
      <c r="J62" s="15" t="str">
        <f>IF([1]Grants!A63="","",IF(ISBLANK([1]Grants!H63),"",[1]Grants!H63))</f>
        <v/>
      </c>
      <c r="K62" s="15" t="str">
        <f>IF([1]Grants!A63="","",IF(ISBLANK([1]Grants!I63),"",TEXT([1]Grants!I63,"00000000")))</f>
        <v>10354312</v>
      </c>
      <c r="L62" s="11" t="str">
        <f>IF([1]Grants!A63="","",IF([1]Grants!L63="","",[1]Grants!L63))</f>
        <v>TS23 2PD</v>
      </c>
      <c r="M62" s="11" t="str">
        <f>IF([1]Grants!A63="","",IF([1]Grants!G63="","",[1]Grants!G63))</f>
        <v>Co. Durham</v>
      </c>
      <c r="N62" s="11" t="str">
        <f>IF([1]Grants!A63="","",IF([1]Grants!G63="","",VLOOKUP(M62,'[1]#fixed_data'!$A$12:$C$27,2,0)))</f>
        <v>E06000047</v>
      </c>
      <c r="O62" s="11" t="str">
        <f>IF([1]Grants!A63="","",IF(M62="","",VLOOKUP(M62,'[1]#fixed_data'!$A$12:$C$27,3,0)))</f>
        <v>UA</v>
      </c>
      <c r="P62" s="11" t="str">
        <f>IF([1]Grants!A63="","",'[1]#fixed_data'!$B$5)</f>
        <v>GB-CHC-1121739</v>
      </c>
      <c r="Q62" s="11" t="str">
        <f>IF([1]Grants!A63="","",'[1]#fixed_data'!$B$6)</f>
        <v>The Ballinger Charitable Trust</v>
      </c>
      <c r="R62" s="16" t="str">
        <f>IF([1]Grants!A63="","",IF([1]Grants!M63="","",IF([1]Grants!M63="YP","Young people",IF([1]Grants!M63="OP","Older people",IF([1]Grants!M63="C","Community")))))</f>
        <v>Young people</v>
      </c>
      <c r="S62" s="17">
        <f ca="1">IF([1]Grants!A63="","",'[1]#fixed_data'!$B$7)</f>
        <v>44246</v>
      </c>
      <c r="T62" s="11" t="str">
        <f>IF([1]Grants!A63="","",'[1]#fixed_data'!$B$8)</f>
        <v>https://www.ballingercharitabletrust.org.uk/</v>
      </c>
    </row>
    <row r="63" spans="1:20">
      <c r="A63" s="11" t="str">
        <f>IF([1]Grants!A64="","",CONCATENATE('[1]#fixed_data'!$B$2&amp;[1]Grants!A64))</f>
        <v>360G-BallingerCT-1909-ETCIC-3</v>
      </c>
      <c r="B63" s="11" t="str">
        <f>IF([1]Grants!A64="","",CONCATENATE("Grant to "&amp;I63))</f>
        <v xml:space="preserve">Grant to Epic Teesside CIC </v>
      </c>
      <c r="C63" s="11" t="str">
        <f>IF([1]Grants!A64="","",IF([1]Grants!U64="","",[1]Grants!U64))</f>
        <v>Costs of running Primrose Hill community centre</v>
      </c>
      <c r="D63" s="11" t="str">
        <f>IF([1]Grants!A64="","",'[1]#fixed_data'!$B$3)</f>
        <v>GBP</v>
      </c>
      <c r="E63" s="12">
        <f>IF([1]Grants!A64="","",[1]Grants!F64)</f>
        <v>38000</v>
      </c>
      <c r="F63" s="13">
        <f>IF([1]Grants!A64="","",[1]Grants!C64)</f>
        <v>43728</v>
      </c>
      <c r="G63" s="14">
        <f>IF([1]Grants!A64="","",[1]Grants!D64*12)</f>
        <v>36</v>
      </c>
      <c r="H63" s="11" t="str">
        <f>IF([1]Grants!A64="","",IF(AND(J63="",K63="",[1]Grants!K64=""),'[1]#fixed_data'!$B$4&amp;SUBSTITUTE(I63," ","-"),IF([1]Grants!K64&lt;&gt;"","GB-EDU-"&amp;[1]Grants!K64,IF(J63="","GB-COH-"&amp;K63,"GB-CHC-"&amp;J63))))</f>
        <v>GB-COH-10354312</v>
      </c>
      <c r="I63" s="11" t="str">
        <f>IF([1]Grants!A64="","",[1]Grants!B64)</f>
        <v xml:space="preserve">Epic Teesside CIC </v>
      </c>
      <c r="J63" s="15" t="str">
        <f>IF([1]Grants!A64="","",IF(ISBLANK([1]Grants!H64),"",[1]Grants!H64))</f>
        <v/>
      </c>
      <c r="K63" s="15" t="str">
        <f>IF([1]Grants!A64="","",IF(ISBLANK([1]Grants!I64),"",TEXT([1]Grants!I64,"00000000")))</f>
        <v>10354312</v>
      </c>
      <c r="L63" s="11" t="str">
        <f>IF([1]Grants!A64="","",IF([1]Grants!L64="","",[1]Grants!L64))</f>
        <v>TS23 2PD</v>
      </c>
      <c r="M63" s="11" t="str">
        <f>IF([1]Grants!A64="","",IF([1]Grants!G64="","",[1]Grants!G64))</f>
        <v>Co. Durham</v>
      </c>
      <c r="N63" s="11" t="str">
        <f>IF([1]Grants!A64="","",IF([1]Grants!G64="","",VLOOKUP(M63,'[1]#fixed_data'!$A$12:$C$27,2,0)))</f>
        <v>E06000047</v>
      </c>
      <c r="O63" s="11" t="str">
        <f>IF([1]Grants!A64="","",IF(M63="","",VLOOKUP(M63,'[1]#fixed_data'!$A$12:$C$27,3,0)))</f>
        <v>UA</v>
      </c>
      <c r="P63" s="11" t="str">
        <f>IF([1]Grants!A64="","",'[1]#fixed_data'!$B$5)</f>
        <v>GB-CHC-1121739</v>
      </c>
      <c r="Q63" s="11" t="str">
        <f>IF([1]Grants!A64="","",'[1]#fixed_data'!$B$6)</f>
        <v>The Ballinger Charitable Trust</v>
      </c>
      <c r="R63" s="16" t="str">
        <f>IF([1]Grants!A64="","",IF([1]Grants!M64="","",IF([1]Grants!M64="YP","Young people",IF([1]Grants!M64="OP","Older people",IF([1]Grants!M64="C","Community")))))</f>
        <v>Young people</v>
      </c>
      <c r="S63" s="17">
        <f ca="1">IF([1]Grants!A64="","",'[1]#fixed_data'!$B$7)</f>
        <v>44246</v>
      </c>
      <c r="T63" s="11" t="str">
        <f>IF([1]Grants!A64="","",'[1]#fixed_data'!$B$8)</f>
        <v>https://www.ballingercharitabletrust.org.uk/</v>
      </c>
    </row>
    <row r="64" spans="1:20">
      <c r="A64" s="11" t="str">
        <f>IF([1]Grants!A65="","",CONCATENATE('[1]#fixed_data'!$B$2&amp;[1]Grants!A65))</f>
        <v>360G-BallingerCT-1806-FSD-3</v>
      </c>
      <c r="B64" s="11" t="str">
        <f>IF([1]Grants!A65="","",CONCATENATE("Grant to "&amp;I64))</f>
        <v>Grant to First Stop Darlington</v>
      </c>
      <c r="C64" s="11" t="str">
        <f>IF([1]Grants!A65="","",IF([1]Grants!U65="","",[1]Grants!U65))</f>
        <v>Supporting disadvantaged people in local community</v>
      </c>
      <c r="D64" s="11" t="str">
        <f>IF([1]Grants!A65="","",'[1]#fixed_data'!$B$3)</f>
        <v>GBP</v>
      </c>
      <c r="E64" s="12">
        <f>IF([1]Grants!A65="","",[1]Grants!F65)</f>
        <v>60000</v>
      </c>
      <c r="F64" s="13">
        <f>IF([1]Grants!A65="","",[1]Grants!C65)</f>
        <v>43273</v>
      </c>
      <c r="G64" s="14">
        <f>IF([1]Grants!A65="","",[1]Grants!D65*12)</f>
        <v>36</v>
      </c>
      <c r="H64" s="11" t="str">
        <f>IF([1]Grants!A65="","",IF(AND(J64="",K64="",[1]Grants!K65=""),'[1]#fixed_data'!$B$4&amp;SUBSTITUTE(I64," ","-"),IF([1]Grants!K65&lt;&gt;"","GB-EDU-"&amp;[1]Grants!K65,IF(J64="","GB-COH-"&amp;K64,"GB-CHC-"&amp;J64))))</f>
        <v>GB-COH-03647391</v>
      </c>
      <c r="I64" s="11" t="str">
        <f>IF([1]Grants!A65="","",[1]Grants!B65)</f>
        <v>First Stop Darlington</v>
      </c>
      <c r="J64" s="15" t="str">
        <f>IF([1]Grants!A65="","",IF(ISBLANK([1]Grants!H65),"",[1]Grants!H65))</f>
        <v/>
      </c>
      <c r="K64" s="15" t="str">
        <f>IF([1]Grants!A65="","",IF(ISBLANK([1]Grants!I65),"",TEXT([1]Grants!I65,"00000000")))</f>
        <v>03647391</v>
      </c>
      <c r="L64" s="11" t="str">
        <f>IF([1]Grants!A65="","",IF([1]Grants!L65="","",[1]Grants!L65))</f>
        <v>DL1 5RH</v>
      </c>
      <c r="M64" s="11" t="str">
        <f>IF([1]Grants!A65="","",IF([1]Grants!G65="","",[1]Grants!G65))</f>
        <v>Darlington</v>
      </c>
      <c r="N64" s="11" t="str">
        <f>IF([1]Grants!A65="","",IF([1]Grants!G65="","",VLOOKUP(M64,'[1]#fixed_data'!$A$12:$C$27,2,0)))</f>
        <v>E06000005</v>
      </c>
      <c r="O64" s="11" t="str">
        <f>IF([1]Grants!A65="","",IF(M64="","",VLOOKUP(M64,'[1]#fixed_data'!$A$12:$C$27,3,0)))</f>
        <v>UA</v>
      </c>
      <c r="P64" s="11" t="str">
        <f>IF([1]Grants!A65="","",'[1]#fixed_data'!$B$5)</f>
        <v>GB-CHC-1121739</v>
      </c>
      <c r="Q64" s="11" t="str">
        <f>IF([1]Grants!A65="","",'[1]#fixed_data'!$B$6)</f>
        <v>The Ballinger Charitable Trust</v>
      </c>
      <c r="R64" s="16" t="str">
        <f>IF([1]Grants!A65="","",IF([1]Grants!M65="","",IF([1]Grants!M65="YP","Young people",IF([1]Grants!M65="OP","Older people",IF([1]Grants!M65="C","Community")))))</f>
        <v>Community</v>
      </c>
      <c r="S64" s="17">
        <f ca="1">IF([1]Grants!A65="","",'[1]#fixed_data'!$B$7)</f>
        <v>44246</v>
      </c>
      <c r="T64" s="11" t="str">
        <f>IF([1]Grants!A65="","",'[1]#fixed_data'!$B$8)</f>
        <v>https://www.ballingercharitabletrust.org.uk/</v>
      </c>
    </row>
    <row r="65" spans="1:20">
      <c r="A65" s="11" t="str">
        <f>IF([1]Grants!A66="","",CONCATENATE('[1]#fixed_data'!$B$2&amp;[1]Grants!A66))</f>
        <v>360G-BallingerCT-1809-FFCIC-1</v>
      </c>
      <c r="B65" s="11" t="str">
        <f>IF([1]Grants!A66="","",CONCATENATE("Grant to "&amp;I65))</f>
        <v>Grant to Foundation Futures CIC</v>
      </c>
      <c r="C65" s="11" t="str">
        <f>IF([1]Grants!A66="","",IF([1]Grants!U66="","",[1]Grants!U66))</f>
        <v>"Friday Kitchen" project for older people in local community</v>
      </c>
      <c r="D65" s="11" t="str">
        <f>IF([1]Grants!A66="","",'[1]#fixed_data'!$B$3)</f>
        <v>GBP</v>
      </c>
      <c r="E65" s="12">
        <f>IF([1]Grants!A66="","",[1]Grants!F66)</f>
        <v>4430</v>
      </c>
      <c r="F65" s="13">
        <f>IF([1]Grants!A66="","",[1]Grants!C66)</f>
        <v>43364</v>
      </c>
      <c r="G65" s="14">
        <f>IF([1]Grants!A66="","",[1]Grants!D66*12)</f>
        <v>12</v>
      </c>
      <c r="H65" s="11" t="str">
        <f>IF([1]Grants!A66="","",IF(AND(J65="",K65="",[1]Grants!K66=""),'[1]#fixed_data'!$B$4&amp;SUBSTITUTE(I65," ","-"),IF([1]Grants!K66&lt;&gt;"","GB-EDU-"&amp;[1]Grants!K66,IF(J65="","GB-COH-"&amp;K65,"GB-CHC-"&amp;J65))))</f>
        <v>GB-COH-08859480</v>
      </c>
      <c r="I65" s="11" t="str">
        <f>IF([1]Grants!A66="","",[1]Grants!B66)</f>
        <v>Foundation Futures CIC</v>
      </c>
      <c r="J65" s="15" t="str">
        <f>IF([1]Grants!A66="","",IF(ISBLANK([1]Grants!H66),"",[1]Grants!H66))</f>
        <v/>
      </c>
      <c r="K65" s="15" t="str">
        <f>IF([1]Grants!A66="","",IF(ISBLANK([1]Grants!I66),"",TEXT([1]Grants!I66,"00000000")))</f>
        <v>08859480</v>
      </c>
      <c r="L65" s="11" t="str">
        <f>IF([1]Grants!A66="","",IF([1]Grants!L66="","",[1]Grants!L66))</f>
        <v>NE6 3SW</v>
      </c>
      <c r="M65" s="11" t="str">
        <f>IF([1]Grants!A66="","",IF([1]Grants!G66="","",[1]Grants!G66))</f>
        <v>Newcastle</v>
      </c>
      <c r="N65" s="11" t="str">
        <f>IF([1]Grants!A66="","",IF([1]Grants!G66="","",VLOOKUP(M65,'[1]#fixed_data'!$A$12:$C$27,2,0)))</f>
        <v>E08000021</v>
      </c>
      <c r="O65" s="11" t="str">
        <f>IF([1]Grants!A66="","",IF(M65="","",VLOOKUP(M65,'[1]#fixed_data'!$A$12:$C$27,3,0)))</f>
        <v>MD</v>
      </c>
      <c r="P65" s="11" t="str">
        <f>IF([1]Grants!A66="","",'[1]#fixed_data'!$B$5)</f>
        <v>GB-CHC-1121739</v>
      </c>
      <c r="Q65" s="11" t="str">
        <f>IF([1]Grants!A66="","",'[1]#fixed_data'!$B$6)</f>
        <v>The Ballinger Charitable Trust</v>
      </c>
      <c r="R65" s="16" t="str">
        <f>IF([1]Grants!A66="","",IF([1]Grants!M66="","",IF([1]Grants!M66="YP","Young people",IF([1]Grants!M66="OP","Older people",IF([1]Grants!M66="C","Community")))))</f>
        <v>Older people</v>
      </c>
      <c r="S65" s="17">
        <f ca="1">IF([1]Grants!A66="","",'[1]#fixed_data'!$B$7)</f>
        <v>44246</v>
      </c>
      <c r="T65" s="11" t="str">
        <f>IF([1]Grants!A66="","",'[1]#fixed_data'!$B$8)</f>
        <v>https://www.ballingercharitabletrust.org.uk/</v>
      </c>
    </row>
    <row r="66" spans="1:20">
      <c r="A66" s="11" t="str">
        <f>IF([1]Grants!A67="","",CONCATENATE('[1]#fixed_data'!$B$2&amp;[1]Grants!A67))</f>
        <v>360G-BallingerCT-1906-FTW-3</v>
      </c>
      <c r="B66" s="11" t="str">
        <f>IF([1]Grants!A67="","",CONCATENATE("Grant to "&amp;I66))</f>
        <v xml:space="preserve">Grant to Free the Way </v>
      </c>
      <c r="C66" s="11" t="str">
        <f>IF([1]Grants!A67="","",IF([1]Grants!U67="","",[1]Grants!U67))</f>
        <v>Towards core costs of operation</v>
      </c>
      <c r="D66" s="11" t="str">
        <f>IF([1]Grants!A67="","",'[1]#fixed_data'!$B$3)</f>
        <v>GBP</v>
      </c>
      <c r="E66" s="12">
        <f>IF([1]Grants!A67="","",[1]Grants!F67)</f>
        <v>16932</v>
      </c>
      <c r="F66" s="13">
        <f>IF([1]Grants!A67="","",[1]Grants!C67)</f>
        <v>43630</v>
      </c>
      <c r="G66" s="14">
        <f>IF([1]Grants!A67="","",[1]Grants!D67*12)</f>
        <v>36</v>
      </c>
      <c r="H66" s="11" t="str">
        <f>IF([1]Grants!A67="","",IF(AND(J66="",K66="",[1]Grants!K67=""),'[1]#fixed_data'!$B$4&amp;SUBSTITUTE(I66," ","-"),IF([1]Grants!K67&lt;&gt;"","GB-EDU-"&amp;[1]Grants!K67,IF(J66="","GB-COH-"&amp;K66,"GB-CHC-"&amp;J66))))</f>
        <v>GB-CHC-1107435</v>
      </c>
      <c r="I66" s="11" t="str">
        <f>IF([1]Grants!A67="","",[1]Grants!B67)</f>
        <v xml:space="preserve">Free the Way </v>
      </c>
      <c r="J66" s="15">
        <f>IF([1]Grants!A67="","",IF(ISBLANK([1]Grants!H67),"",[1]Grants!H67))</f>
        <v>1107435</v>
      </c>
      <c r="K66" s="15" t="str">
        <f>IF([1]Grants!A67="","",IF(ISBLANK([1]Grants!I67),"",TEXT([1]Grants!I67,"00000000")))</f>
        <v/>
      </c>
      <c r="L66" s="11" t="str">
        <f>IF([1]Grants!A67="","",IF([1]Grants!L67="","",[1]Grants!L67))</f>
        <v>SR7 7HQ</v>
      </c>
      <c r="M66" s="11" t="str">
        <f>IF([1]Grants!A67="","",IF([1]Grants!G67="","",[1]Grants!G67))</f>
        <v>Co. Durham</v>
      </c>
      <c r="N66" s="11" t="str">
        <f>IF([1]Grants!A67="","",IF([1]Grants!G67="","",VLOOKUP(M66,'[1]#fixed_data'!$A$12:$C$27,2,0)))</f>
        <v>E06000047</v>
      </c>
      <c r="O66" s="11" t="str">
        <f>IF([1]Grants!A67="","",IF(M66="","",VLOOKUP(M66,'[1]#fixed_data'!$A$12:$C$27,3,0)))</f>
        <v>UA</v>
      </c>
      <c r="P66" s="11" t="str">
        <f>IF([1]Grants!A67="","",'[1]#fixed_data'!$B$5)</f>
        <v>GB-CHC-1121739</v>
      </c>
      <c r="Q66" s="11" t="str">
        <f>IF([1]Grants!A67="","",'[1]#fixed_data'!$B$6)</f>
        <v>The Ballinger Charitable Trust</v>
      </c>
      <c r="R66" s="16" t="str">
        <f>IF([1]Grants!A67="","",IF([1]Grants!M67="","",IF([1]Grants!M67="YP","Young people",IF([1]Grants!M67="OP","Older people",IF([1]Grants!M67="C","Community")))))</f>
        <v>Community</v>
      </c>
      <c r="S66" s="17">
        <f ca="1">IF([1]Grants!A67="","",'[1]#fixed_data'!$B$7)</f>
        <v>44246</v>
      </c>
      <c r="T66" s="11" t="str">
        <f>IF([1]Grants!A67="","",'[1]#fixed_data'!$B$8)</f>
        <v>https://www.ballingercharitabletrust.org.uk/</v>
      </c>
    </row>
    <row r="67" spans="1:20">
      <c r="A67" s="11" t="str">
        <f>IF([1]Grants!A68="","",CONCATENATE('[1]#fixed_data'!$B$2&amp;[1]Grants!A68))</f>
        <v>360G-BallingerCT-1912-FOEP-3</v>
      </c>
      <c r="B67" s="11" t="str">
        <f>IF([1]Grants!A68="","",CONCATENATE("Grant to "&amp;I67))</f>
        <v xml:space="preserve">Grant to Friends of Eastwoods Park </v>
      </c>
      <c r="C67" s="11" t="str">
        <f>IF([1]Grants!A68="","",IF([1]Grants!U68="","",[1]Grants!U68))</f>
        <v>Core costs - salary</v>
      </c>
      <c r="D67" s="11" t="str">
        <f>IF([1]Grants!A68="","",'[1]#fixed_data'!$B$3)</f>
        <v>GBP</v>
      </c>
      <c r="E67" s="12">
        <f>IF([1]Grants!A68="","",[1]Grants!F68)</f>
        <v>45000</v>
      </c>
      <c r="F67" s="13">
        <f>IF([1]Grants!A68="","",[1]Grants!C68)</f>
        <v>43805</v>
      </c>
      <c r="G67" s="14">
        <f>IF([1]Grants!A68="","",[1]Grants!D68*12)</f>
        <v>36</v>
      </c>
      <c r="H67" s="11" t="str">
        <f>IF([1]Grants!A68="","",IF(AND(J67="",K67="",[1]Grants!K68=""),'[1]#fixed_data'!$B$4&amp;SUBSTITUTE(I67," ","-"),IF([1]Grants!K68&lt;&gt;"","GB-EDU-"&amp;[1]Grants!K68,IF(J67="","GB-COH-"&amp;K67,"GB-CHC-"&amp;J67))))</f>
        <v>GB-CHC-1181168</v>
      </c>
      <c r="I67" s="11" t="str">
        <f>IF([1]Grants!A68="","",[1]Grants!B68)</f>
        <v xml:space="preserve">Friends of Eastwoods Park </v>
      </c>
      <c r="J67" s="15">
        <f>IF([1]Grants!A68="","",IF(ISBLANK([1]Grants!H68),"",[1]Grants!H68))</f>
        <v>1181168</v>
      </c>
      <c r="K67" s="15" t="str">
        <f>IF([1]Grants!A68="","",IF(ISBLANK([1]Grants!I68),"",TEXT([1]Grants!I68,"00000000")))</f>
        <v/>
      </c>
      <c r="L67" s="11" t="str">
        <f>IF([1]Grants!A68="","",IF([1]Grants!L68="","",[1]Grants!L68))</f>
        <v>NE42 5DT</v>
      </c>
      <c r="M67" s="11" t="str">
        <f>IF([1]Grants!A68="","",IF([1]Grants!G68="","",[1]Grants!G68))</f>
        <v>Northumberland</v>
      </c>
      <c r="N67" s="11" t="str">
        <f>IF([1]Grants!A68="","",IF([1]Grants!G68="","",VLOOKUP(M67,'[1]#fixed_data'!$A$12:$C$27,2,0)))</f>
        <v>E06000057</v>
      </c>
      <c r="O67" s="11" t="str">
        <f>IF([1]Grants!A68="","",IF(M67="","",VLOOKUP(M67,'[1]#fixed_data'!$A$12:$C$27,3,0)))</f>
        <v>UA</v>
      </c>
      <c r="P67" s="11" t="str">
        <f>IF([1]Grants!A68="","",'[1]#fixed_data'!$B$5)</f>
        <v>GB-CHC-1121739</v>
      </c>
      <c r="Q67" s="11" t="str">
        <f>IF([1]Grants!A68="","",'[1]#fixed_data'!$B$6)</f>
        <v>The Ballinger Charitable Trust</v>
      </c>
      <c r="R67" s="16" t="str">
        <f>IF([1]Grants!A68="","",IF([1]Grants!M68="","",IF([1]Grants!M68="YP","Young people",IF([1]Grants!M68="OP","Older people",IF([1]Grants!M68="C","Community")))))</f>
        <v>Community</v>
      </c>
      <c r="S67" s="17">
        <f ca="1">IF([1]Grants!A68="","",'[1]#fixed_data'!$B$7)</f>
        <v>44246</v>
      </c>
      <c r="T67" s="11" t="str">
        <f>IF([1]Grants!A68="","",'[1]#fixed_data'!$B$8)</f>
        <v>https://www.ballingercharitabletrust.org.uk/</v>
      </c>
    </row>
    <row r="68" spans="1:20">
      <c r="A68" s="11" t="str">
        <f>IF([1]Grants!A69="","",CONCATENATE('[1]#fixed_data'!$B$2&amp;[1]Grants!A69))</f>
        <v>360G-BallingerCT-1809-FOFCL-3</v>
      </c>
      <c r="B68" s="11" t="str">
        <f>IF([1]Grants!A69="","",CONCATENATE("Grant to "&amp;I68))</f>
        <v>Grant to Friends of Fawdon Community Library</v>
      </c>
      <c r="C68" s="11" t="str">
        <f>IF([1]Grants!A69="","",IF([1]Grants!U69="","",[1]Grants!U69))</f>
        <v>Local community library</v>
      </c>
      <c r="D68" s="11" t="str">
        <f>IF([1]Grants!A69="","",'[1]#fixed_data'!$B$3)</f>
        <v>GBP</v>
      </c>
      <c r="E68" s="12">
        <f>IF([1]Grants!A69="","",[1]Grants!F69)</f>
        <v>15000</v>
      </c>
      <c r="F68" s="13">
        <f>IF([1]Grants!A69="","",[1]Grants!C69)</f>
        <v>43364</v>
      </c>
      <c r="G68" s="14">
        <f>IF([1]Grants!A69="","",[1]Grants!D69*12)</f>
        <v>36</v>
      </c>
      <c r="H68" s="11" t="str">
        <f>IF([1]Grants!A69="","",IF(AND(J68="",K68="",[1]Grants!K69=""),'[1]#fixed_data'!$B$4&amp;SUBSTITUTE(I68," ","-"),IF([1]Grants!K69&lt;&gt;"","GB-EDU-"&amp;[1]Grants!K69,IF(J68="","GB-COH-"&amp;K68,"GB-CHC-"&amp;J68))))</f>
        <v>360G-BallingerCT-ORG:Friends-of-Fawdon-Community-Library</v>
      </c>
      <c r="I68" s="11" t="str">
        <f>IF([1]Grants!A69="","",[1]Grants!B69)</f>
        <v>Friends of Fawdon Community Library</v>
      </c>
      <c r="J68" s="15" t="str">
        <f>IF([1]Grants!A69="","",IF(ISBLANK([1]Grants!H69),"",[1]Grants!H69))</f>
        <v/>
      </c>
      <c r="K68" s="15" t="str">
        <f>IF([1]Grants!A69="","",IF(ISBLANK([1]Grants!I69),"",TEXT([1]Grants!I69,"00000000")))</f>
        <v/>
      </c>
      <c r="L68" s="11" t="str">
        <f>IF([1]Grants!A69="","",IF([1]Grants!L69="","",[1]Grants!L69))</f>
        <v>NE3 2AY</v>
      </c>
      <c r="M68" s="11" t="str">
        <f>IF([1]Grants!A69="","",IF([1]Grants!G69="","",[1]Grants!G69))</f>
        <v>Newcastle</v>
      </c>
      <c r="N68" s="11" t="str">
        <f>IF([1]Grants!A69="","",IF([1]Grants!G69="","",VLOOKUP(M68,'[1]#fixed_data'!$A$12:$C$27,2,0)))</f>
        <v>E08000021</v>
      </c>
      <c r="O68" s="11" t="str">
        <f>IF([1]Grants!A69="","",IF(M68="","",VLOOKUP(M68,'[1]#fixed_data'!$A$12:$C$27,3,0)))</f>
        <v>MD</v>
      </c>
      <c r="P68" s="11" t="str">
        <f>IF([1]Grants!A69="","",'[1]#fixed_data'!$B$5)</f>
        <v>GB-CHC-1121739</v>
      </c>
      <c r="Q68" s="11" t="str">
        <f>IF([1]Grants!A69="","",'[1]#fixed_data'!$B$6)</f>
        <v>The Ballinger Charitable Trust</v>
      </c>
      <c r="R68" s="16" t="str">
        <f>IF([1]Grants!A69="","",IF([1]Grants!M69="","",IF([1]Grants!M69="YP","Young people",IF([1]Grants!M69="OP","Older people",IF([1]Grants!M69="C","Community")))))</f>
        <v>Community</v>
      </c>
      <c r="S68" s="17">
        <f ca="1">IF([1]Grants!A69="","",'[1]#fixed_data'!$B$7)</f>
        <v>44246</v>
      </c>
      <c r="T68" s="11" t="str">
        <f>IF([1]Grants!A69="","",'[1]#fixed_data'!$B$8)</f>
        <v>https://www.ballingercharitabletrust.org.uk/</v>
      </c>
    </row>
    <row r="69" spans="1:20">
      <c r="A69" s="11" t="str">
        <f>IF([1]Grants!A70="","",CONCATENATE('[1]#fixed_data'!$B$2&amp;[1]Grants!A70))</f>
        <v>360G-BallingerCT-1912-FROG-1</v>
      </c>
      <c r="B69" s="11" t="str">
        <f>IF([1]Grants!A70="","",CONCATENATE("Grant to "&amp;I69))</f>
        <v>Grant to Future Regeneration of Grangetown (FROG)</v>
      </c>
      <c r="C69" s="11" t="str">
        <f>IF([1]Grants!A70="","",IF([1]Grants!U70="","",[1]Grants!U70))</f>
        <v>Improvements to function hall</v>
      </c>
      <c r="D69" s="11" t="str">
        <f>IF([1]Grants!A70="","",'[1]#fixed_data'!$B$3)</f>
        <v>GBP</v>
      </c>
      <c r="E69" s="12">
        <f>IF([1]Grants!A70="","",[1]Grants!F70)</f>
        <v>12500</v>
      </c>
      <c r="F69" s="13">
        <f>IF([1]Grants!A70="","",[1]Grants!C70)</f>
        <v>43805</v>
      </c>
      <c r="G69" s="14">
        <f>IF([1]Grants!A70="","",[1]Grants!D70*12)</f>
        <v>12</v>
      </c>
      <c r="H69" s="11" t="str">
        <f>IF([1]Grants!A70="","",IF(AND(J69="",K69="",[1]Grants!K70=""),'[1]#fixed_data'!$B$4&amp;SUBSTITUTE(I69," ","-"),IF([1]Grants!K70&lt;&gt;"","GB-EDU-"&amp;[1]Grants!K70,IF(J69="","GB-COH-"&amp;K69,"GB-CHC-"&amp;J69))))</f>
        <v>GB-CHC-1084817</v>
      </c>
      <c r="I69" s="11" t="str">
        <f>IF([1]Grants!A70="","",[1]Grants!B70)</f>
        <v>Future Regeneration of Grangetown (FROG)</v>
      </c>
      <c r="J69" s="15">
        <f>IF([1]Grants!A70="","",IF(ISBLANK([1]Grants!H70),"",[1]Grants!H70))</f>
        <v>1084817</v>
      </c>
      <c r="K69" s="15" t="str">
        <f>IF([1]Grants!A70="","",IF(ISBLANK([1]Grants!I70),"",TEXT([1]Grants!I70,"00000000")))</f>
        <v/>
      </c>
      <c r="L69" s="11" t="str">
        <f>IF([1]Grants!A70="","",IF([1]Grants!L70="","",[1]Grants!L70))</f>
        <v>TS67PY</v>
      </c>
      <c r="M69" s="11" t="str">
        <f>IF([1]Grants!A70="","",IF([1]Grants!G70="","",[1]Grants!G70))</f>
        <v>Redcar &amp; Cleveland</v>
      </c>
      <c r="N69" s="11" t="str">
        <f>IF([1]Grants!A70="","",IF([1]Grants!G70="","",VLOOKUP(M69,'[1]#fixed_data'!$A$12:$C$27,2,0)))</f>
        <v>E06000003</v>
      </c>
      <c r="O69" s="11" t="str">
        <f>IF([1]Grants!A70="","",IF(M69="","",VLOOKUP(M69,'[1]#fixed_data'!$A$12:$C$27,3,0)))</f>
        <v>UA</v>
      </c>
      <c r="P69" s="11" t="str">
        <f>IF([1]Grants!A70="","",'[1]#fixed_data'!$B$5)</f>
        <v>GB-CHC-1121739</v>
      </c>
      <c r="Q69" s="11" t="str">
        <f>IF([1]Grants!A70="","",'[1]#fixed_data'!$B$6)</f>
        <v>The Ballinger Charitable Trust</v>
      </c>
      <c r="R69" s="16" t="str">
        <f>IF([1]Grants!A70="","",IF([1]Grants!M70="","",IF([1]Grants!M70="YP","Young people",IF([1]Grants!M70="OP","Older people",IF([1]Grants!M70="C","Community")))))</f>
        <v>Community</v>
      </c>
      <c r="S69" s="17">
        <f ca="1">IF([1]Grants!A70="","",'[1]#fixed_data'!$B$7)</f>
        <v>44246</v>
      </c>
      <c r="T69" s="11" t="str">
        <f>IF([1]Grants!A70="","",'[1]#fixed_data'!$B$8)</f>
        <v>https://www.ballingercharitabletrust.org.uk/</v>
      </c>
    </row>
    <row r="70" spans="1:20">
      <c r="A70" s="11" t="str">
        <f>IF([1]Grants!A71="","",CONCATENATE('[1]#fixed_data'!$B$2&amp;[1]Grants!A71))</f>
        <v>360G-BallingerCT-1909-GOPA-3</v>
      </c>
      <c r="B70" s="11" t="str">
        <f>IF([1]Grants!A71="","",CONCATENATE("Grant to "&amp;I70))</f>
        <v xml:space="preserve">Grant to Gateshead Older People's Assembly </v>
      </c>
      <c r="C70" s="11" t="str">
        <f>IF([1]Grants!A71="","",IF([1]Grants!U71="","",[1]Grants!U71))</f>
        <v>Well-being activities to help older people remain physically &amp; mentally active</v>
      </c>
      <c r="D70" s="11" t="str">
        <f>IF([1]Grants!A71="","",'[1]#fixed_data'!$B$3)</f>
        <v>GBP</v>
      </c>
      <c r="E70" s="12">
        <f>IF([1]Grants!A71="","",[1]Grants!F71)</f>
        <v>45000</v>
      </c>
      <c r="F70" s="13">
        <f>IF([1]Grants!A71="","",[1]Grants!C71)</f>
        <v>43728</v>
      </c>
      <c r="G70" s="14">
        <f>IF([1]Grants!A71="","",[1]Grants!D71*12)</f>
        <v>36</v>
      </c>
      <c r="H70" s="11" t="str">
        <f>IF([1]Grants!A71="","",IF(AND(J70="",K70="",[1]Grants!K71=""),'[1]#fixed_data'!$B$4&amp;SUBSTITUTE(I70," ","-"),IF([1]Grants!K71&lt;&gt;"","GB-EDU-"&amp;[1]Grants!K71,IF(J70="","GB-COH-"&amp;K70,"GB-CHC-"&amp;J70))))</f>
        <v>GB-CHC-1155832</v>
      </c>
      <c r="I70" s="11" t="str">
        <f>IF([1]Grants!A71="","",[1]Grants!B71)</f>
        <v xml:space="preserve">Gateshead Older People's Assembly </v>
      </c>
      <c r="J70" s="15">
        <f>IF([1]Grants!A71="","",IF(ISBLANK([1]Grants!H71),"",[1]Grants!H71))</f>
        <v>1155832</v>
      </c>
      <c r="K70" s="15" t="str">
        <f>IF([1]Grants!A71="","",IF(ISBLANK([1]Grants!I71),"",TEXT([1]Grants!I71,"00000000")))</f>
        <v/>
      </c>
      <c r="L70" s="11" t="str">
        <f>IF([1]Grants!A71="","",IF([1]Grants!L71="","",[1]Grants!L71))</f>
        <v>NE8 3UB</v>
      </c>
      <c r="M70" s="11" t="str">
        <f>IF([1]Grants!A71="","",IF([1]Grants!G71="","",[1]Grants!G71))</f>
        <v>Gateshead</v>
      </c>
      <c r="N70" s="11" t="str">
        <f>IF([1]Grants!A71="","",IF([1]Grants!G71="","",VLOOKUP(M70,'[1]#fixed_data'!$A$12:$C$27,2,0)))</f>
        <v>E08000037</v>
      </c>
      <c r="O70" s="11" t="str">
        <f>IF([1]Grants!A71="","",IF(M70="","",VLOOKUP(M70,'[1]#fixed_data'!$A$12:$C$27,3,0)))</f>
        <v>MD</v>
      </c>
      <c r="P70" s="11" t="str">
        <f>IF([1]Grants!A71="","",'[1]#fixed_data'!$B$5)</f>
        <v>GB-CHC-1121739</v>
      </c>
      <c r="Q70" s="11" t="str">
        <f>IF([1]Grants!A71="","",'[1]#fixed_data'!$B$6)</f>
        <v>The Ballinger Charitable Trust</v>
      </c>
      <c r="R70" s="16" t="str">
        <f>IF([1]Grants!A71="","",IF([1]Grants!M71="","",IF([1]Grants!M71="YP","Young people",IF([1]Grants!M71="OP","Older people",IF([1]Grants!M71="C","Community")))))</f>
        <v>Older people</v>
      </c>
      <c r="S70" s="17">
        <f ca="1">IF([1]Grants!A71="","",'[1]#fixed_data'!$B$7)</f>
        <v>44246</v>
      </c>
      <c r="T70" s="11" t="str">
        <f>IF([1]Grants!A71="","",'[1]#fixed_data'!$B$8)</f>
        <v>https://www.ballingercharitabletrust.org.uk/</v>
      </c>
    </row>
    <row r="71" spans="1:20">
      <c r="A71" s="11" t="str">
        <f>IF([1]Grants!A72="","",CONCATENATE('[1]#fixed_data'!$B$2&amp;[1]Grants!A72))</f>
        <v>360G-BallingerCT-1912-GP-3</v>
      </c>
      <c r="B71" s="11" t="str">
        <f>IF([1]Grants!A72="","",CONCATENATE("Grant to "&amp;I71))</f>
        <v>Grant to Grandparents Plus</v>
      </c>
      <c r="C71" s="11" t="str">
        <f>IF([1]Grants!A72="","",IF([1]Grants!U72="","",[1]Grants!U72))</f>
        <v>Core costs - salary</v>
      </c>
      <c r="D71" s="11" t="str">
        <f>IF([1]Grants!A72="","",'[1]#fixed_data'!$B$3)</f>
        <v>GBP</v>
      </c>
      <c r="E71" s="12">
        <f>IF([1]Grants!A72="","",[1]Grants!F72)</f>
        <v>60000</v>
      </c>
      <c r="F71" s="13">
        <f>IF([1]Grants!A72="","",[1]Grants!C72)</f>
        <v>43805</v>
      </c>
      <c r="G71" s="14">
        <f>IF([1]Grants!A72="","",[1]Grants!D72*12)</f>
        <v>36</v>
      </c>
      <c r="H71" s="11" t="str">
        <f>IF([1]Grants!A72="","",IF(AND(J71="",K71="",[1]Grants!K72=""),'[1]#fixed_data'!$B$4&amp;SUBSTITUTE(I71," ","-"),IF([1]Grants!K72&lt;&gt;"","GB-EDU-"&amp;[1]Grants!K72,IF(J71="","GB-COH-"&amp;K71,"GB-CHC-"&amp;J71))))</f>
        <v>GB-CHC-1093975</v>
      </c>
      <c r="I71" s="11" t="str">
        <f>IF([1]Grants!A72="","",[1]Grants!B72)</f>
        <v>Grandparents Plus</v>
      </c>
      <c r="J71" s="15">
        <f>IF([1]Grants!A72="","",IF(ISBLANK([1]Grants!H72),"",[1]Grants!H72))</f>
        <v>1093975</v>
      </c>
      <c r="K71" s="15" t="str">
        <f>IF([1]Grants!A72="","",IF(ISBLANK([1]Grants!I72),"",TEXT([1]Grants!I72,"00000000")))</f>
        <v/>
      </c>
      <c r="L71" s="11" t="str">
        <f>IF([1]Grants!A72="","",IF([1]Grants!L72="","",[1]Grants!L72))</f>
        <v>TS1 1HR</v>
      </c>
      <c r="M71" s="11" t="str">
        <f>IF([1]Grants!A72="","",IF([1]Grants!G72="","",[1]Grants!G72))</f>
        <v>Middlesbrough</v>
      </c>
      <c r="N71" s="11" t="str">
        <f>IF([1]Grants!A72="","",IF([1]Grants!G72="","",VLOOKUP(M71,'[1]#fixed_data'!$A$12:$C$27,2,0)))</f>
        <v>E06000002</v>
      </c>
      <c r="O71" s="11" t="str">
        <f>IF([1]Grants!A72="","",IF(M71="","",VLOOKUP(M71,'[1]#fixed_data'!$A$12:$C$27,3,0)))</f>
        <v>UA</v>
      </c>
      <c r="P71" s="11" t="str">
        <f>IF([1]Grants!A72="","",'[1]#fixed_data'!$B$5)</f>
        <v>GB-CHC-1121739</v>
      </c>
      <c r="Q71" s="11" t="str">
        <f>IF([1]Grants!A72="","",'[1]#fixed_data'!$B$6)</f>
        <v>The Ballinger Charitable Trust</v>
      </c>
      <c r="R71" s="16" t="str">
        <f>IF([1]Grants!A72="","",IF([1]Grants!M72="","",IF([1]Grants!M72="YP","Young people",IF([1]Grants!M72="OP","Older people",IF([1]Grants!M72="C","Community")))))</f>
        <v>Older people</v>
      </c>
      <c r="S71" s="17">
        <f ca="1">IF([1]Grants!A72="","",'[1]#fixed_data'!$B$7)</f>
        <v>44246</v>
      </c>
      <c r="T71" s="11" t="str">
        <f>IF([1]Grants!A72="","",'[1]#fixed_data'!$B$8)</f>
        <v>https://www.ballingercharitabletrust.org.uk/</v>
      </c>
    </row>
    <row r="72" spans="1:20">
      <c r="A72" s="11" t="str">
        <f>IF([1]Grants!A73="","",CONCATENATE('[1]#fixed_data'!$B$2&amp;[1]Grants!A73))</f>
        <v>360G-BallingerCT-1903-GST-1</v>
      </c>
      <c r="B72" s="11" t="str">
        <f>IF([1]Grants!A73="","",CONCATENATE("Grant to "&amp;I72))</f>
        <v>Grant to Groundwork South Tyneside</v>
      </c>
      <c r="C72" s="11" t="str">
        <f>IF([1]Grants!A73="","",IF([1]Grants!U73="","",[1]Grants!U73))</f>
        <v>Local community micro-grants.</v>
      </c>
      <c r="D72" s="11" t="str">
        <f>IF([1]Grants!A73="","",'[1]#fixed_data'!$B$3)</f>
        <v>GBP</v>
      </c>
      <c r="E72" s="12">
        <f>IF([1]Grants!A73="","",[1]Grants!F73)</f>
        <v>7481.58</v>
      </c>
      <c r="F72" s="13">
        <f>IF([1]Grants!A73="","",[1]Grants!C73)</f>
        <v>43525</v>
      </c>
      <c r="G72" s="14">
        <f>IF([1]Grants!A73="","",[1]Grants!D73*12)</f>
        <v>12</v>
      </c>
      <c r="H72" s="11" t="str">
        <f>IF([1]Grants!A73="","",IF(AND(J72="",K72="",[1]Grants!K73=""),'[1]#fixed_data'!$B$4&amp;SUBSTITUTE(I72," ","-"),IF([1]Grants!K73&lt;&gt;"","GB-EDU-"&amp;[1]Grants!K73,IF(J72="","GB-COH-"&amp;K72,"GB-CHC-"&amp;J72))))</f>
        <v>GB-COH-02592100</v>
      </c>
      <c r="I72" s="11" t="str">
        <f>IF([1]Grants!A73="","",[1]Grants!B73)</f>
        <v>Groundwork South Tyneside</v>
      </c>
      <c r="J72" s="15" t="str">
        <f>IF([1]Grants!A73="","",IF(ISBLANK([1]Grants!H73),"",[1]Grants!H73))</f>
        <v/>
      </c>
      <c r="K72" s="15" t="str">
        <f>IF([1]Grants!A73="","",IF(ISBLANK([1]Grants!I73),"",TEXT([1]Grants!I73,"00000000")))</f>
        <v>02592100</v>
      </c>
      <c r="L72" s="11" t="str">
        <f>IF([1]Grants!A73="","",IF([1]Grants!L73="","",[1]Grants!L73))</f>
        <v>NE31 1SR</v>
      </c>
      <c r="M72" s="11" t="str">
        <f>IF([1]Grants!A73="","",IF([1]Grants!G73="","",[1]Grants!G73))</f>
        <v>South Tyneside</v>
      </c>
      <c r="N72" s="11" t="str">
        <f>IF([1]Grants!A73="","",IF([1]Grants!G73="","",VLOOKUP(M72,'[1]#fixed_data'!$A$12:$C$27,2,0)))</f>
        <v>E08000023</v>
      </c>
      <c r="O72" s="11" t="str">
        <f>IF([1]Grants!A73="","",IF(M72="","",VLOOKUP(M72,'[1]#fixed_data'!$A$12:$C$27,3,0)))</f>
        <v>MD</v>
      </c>
      <c r="P72" s="11" t="str">
        <f>IF([1]Grants!A73="","",'[1]#fixed_data'!$B$5)</f>
        <v>GB-CHC-1121739</v>
      </c>
      <c r="Q72" s="11" t="str">
        <f>IF([1]Grants!A73="","",'[1]#fixed_data'!$B$6)</f>
        <v>The Ballinger Charitable Trust</v>
      </c>
      <c r="R72" s="16" t="str">
        <f>IF([1]Grants!A73="","",IF([1]Grants!M73="","",IF([1]Grants!M73="YP","Young people",IF([1]Grants!M73="OP","Older people",IF([1]Grants!M73="C","Community")))))</f>
        <v>Young people</v>
      </c>
      <c r="S72" s="17">
        <f ca="1">IF([1]Grants!A73="","",'[1]#fixed_data'!$B$7)</f>
        <v>44246</v>
      </c>
      <c r="T72" s="11" t="str">
        <f>IF([1]Grants!A73="","",'[1]#fixed_data'!$B$8)</f>
        <v>https://www.ballingercharitabletrust.org.uk/</v>
      </c>
    </row>
    <row r="73" spans="1:20">
      <c r="A73" s="11" t="str">
        <f>IF([1]Grants!A74="","",CONCATENATE('[1]#fixed_data'!$B$2&amp;[1]Grants!A74))</f>
        <v>360G-BallingerCT-2009-GST-1</v>
      </c>
      <c r="B73" s="11" t="str">
        <f>IF([1]Grants!A74="","",CONCATENATE("Grant to "&amp;I73))</f>
        <v>Grant to Groundwork South Tyneside</v>
      </c>
      <c r="C73" s="11" t="str">
        <f>IF([1]Grants!A74="","",IF([1]Grants!U74="","",[1]Grants!U74))</f>
        <v>Towards core costs of operation</v>
      </c>
      <c r="D73" s="11" t="str">
        <f>IF([1]Grants!A74="","",'[1]#fixed_data'!$B$3)</f>
        <v>GBP</v>
      </c>
      <c r="E73" s="12">
        <f>IF([1]Grants!A74="","",[1]Grants!F74)</f>
        <v>18500</v>
      </c>
      <c r="F73" s="13">
        <f>IF([1]Grants!A74="","",[1]Grants!C74)</f>
        <v>44092</v>
      </c>
      <c r="G73" s="14">
        <f>IF([1]Grants!A74="","",[1]Grants!D74*12)</f>
        <v>12</v>
      </c>
      <c r="H73" s="11" t="str">
        <f>IF([1]Grants!A74="","",IF(AND(J73="",K73="",[1]Grants!K74=""),'[1]#fixed_data'!$B$4&amp;SUBSTITUTE(I73," ","-"),IF([1]Grants!K74&lt;&gt;"","GB-EDU-"&amp;[1]Grants!K74,IF(J73="","GB-COH-"&amp;K73,"GB-CHC-"&amp;J73))))</f>
        <v>GB-COH-02592100</v>
      </c>
      <c r="I73" s="11" t="str">
        <f>IF([1]Grants!A74="","",[1]Grants!B74)</f>
        <v>Groundwork South Tyneside</v>
      </c>
      <c r="J73" s="15" t="str">
        <f>IF([1]Grants!A74="","",IF(ISBLANK([1]Grants!H74),"",[1]Grants!H74))</f>
        <v/>
      </c>
      <c r="K73" s="15" t="str">
        <f>IF([1]Grants!A74="","",IF(ISBLANK([1]Grants!I74),"",TEXT([1]Grants!I74,"00000000")))</f>
        <v>02592100</v>
      </c>
      <c r="L73" s="11" t="str">
        <f>IF([1]Grants!A74="","",IF([1]Grants!L74="","",[1]Grants!L74))</f>
        <v>NE31 1SR</v>
      </c>
      <c r="M73" s="11" t="str">
        <f>IF([1]Grants!A74="","",IF([1]Grants!G74="","",[1]Grants!G74))</f>
        <v>South Tyneside</v>
      </c>
      <c r="N73" s="11" t="str">
        <f>IF([1]Grants!A74="","",IF([1]Grants!G74="","",VLOOKUP(M73,'[1]#fixed_data'!$A$12:$C$27,2,0)))</f>
        <v>E08000023</v>
      </c>
      <c r="O73" s="11" t="str">
        <f>IF([1]Grants!A74="","",IF(M73="","",VLOOKUP(M73,'[1]#fixed_data'!$A$12:$C$27,3,0)))</f>
        <v>MD</v>
      </c>
      <c r="P73" s="11" t="str">
        <f>IF([1]Grants!A74="","",'[1]#fixed_data'!$B$5)</f>
        <v>GB-CHC-1121739</v>
      </c>
      <c r="Q73" s="11" t="str">
        <f>IF([1]Grants!A74="","",'[1]#fixed_data'!$B$6)</f>
        <v>The Ballinger Charitable Trust</v>
      </c>
      <c r="R73" s="16" t="str">
        <f>IF([1]Grants!A74="","",IF([1]Grants!M74="","",IF([1]Grants!M74="YP","Young people",IF([1]Grants!M74="OP","Older people",IF([1]Grants!M74="C","Community")))))</f>
        <v>Young people</v>
      </c>
      <c r="S73" s="17">
        <f ca="1">IF([1]Grants!A74="","",'[1]#fixed_data'!$B$7)</f>
        <v>44246</v>
      </c>
      <c r="T73" s="11" t="str">
        <f>IF([1]Grants!A74="","",'[1]#fixed_data'!$B$8)</f>
        <v>https://www.ballingercharitabletrust.org.uk/</v>
      </c>
    </row>
    <row r="74" spans="1:20">
      <c r="A74" s="11" t="str">
        <f>IF([1]Grants!A75="","",CONCATENATE('[1]#fixed_data'!$B$2&amp;[1]Grants!A75))</f>
        <v>360G-BallingerCT-1802-GBA-1</v>
      </c>
      <c r="B74" s="11" t="str">
        <f>IF([1]Grants!A75="","",CONCATENATE("Grant to "&amp;I74))</f>
        <v>Grant to Guisborough Bridge Association (The)</v>
      </c>
      <c r="C74" s="11" t="str">
        <f>IF([1]Grants!A75="","",IF([1]Grants!U75="","",[1]Grants!U75))</f>
        <v>Providing support for those within community who are socially isolated</v>
      </c>
      <c r="D74" s="11" t="str">
        <f>IF([1]Grants!A75="","",'[1]#fixed_data'!$B$3)</f>
        <v>GBP</v>
      </c>
      <c r="E74" s="12">
        <f>IF([1]Grants!A75="","",[1]Grants!F75)</f>
        <v>5000</v>
      </c>
      <c r="F74" s="13">
        <f>IF([1]Grants!A75="","",[1]Grants!C75)</f>
        <v>43154</v>
      </c>
      <c r="G74" s="14">
        <f>IF([1]Grants!A75="","",[1]Grants!D75*12)</f>
        <v>12</v>
      </c>
      <c r="H74" s="11" t="str">
        <f>IF([1]Grants!A75="","",IF(AND(J74="",K74="",[1]Grants!K75=""),'[1]#fixed_data'!$B$4&amp;SUBSTITUTE(I74," ","-"),IF([1]Grants!K75&lt;&gt;"","GB-EDU-"&amp;[1]Grants!K75,IF(J74="","GB-COH-"&amp;K74,"GB-CHC-"&amp;J74))))</f>
        <v>GB-CHC-1086425</v>
      </c>
      <c r="I74" s="11" t="str">
        <f>IF([1]Grants!A75="","",[1]Grants!B75)</f>
        <v>Guisborough Bridge Association (The)</v>
      </c>
      <c r="J74" s="15">
        <f>IF([1]Grants!A75="","",IF(ISBLANK([1]Grants!H75),"",[1]Grants!H75))</f>
        <v>1086425</v>
      </c>
      <c r="K74" s="15" t="str">
        <f>IF([1]Grants!A75="","",IF(ISBLANK([1]Grants!I75),"",TEXT([1]Grants!I75,"00000000")))</f>
        <v/>
      </c>
      <c r="L74" s="11" t="str">
        <f>IF([1]Grants!A75="","",IF([1]Grants!L75="","",[1]Grants!L75))</f>
        <v>TS14 6AY</v>
      </c>
      <c r="M74" s="11" t="str">
        <f>IF([1]Grants!A75="","",IF([1]Grants!G75="","",[1]Grants!G75))</f>
        <v>Redcar &amp; Cleveland</v>
      </c>
      <c r="N74" s="11" t="str">
        <f>IF([1]Grants!A75="","",IF([1]Grants!G75="","",VLOOKUP(M74,'[1]#fixed_data'!$A$12:$C$27,2,0)))</f>
        <v>E06000003</v>
      </c>
      <c r="O74" s="11" t="str">
        <f>IF([1]Grants!A75="","",IF(M74="","",VLOOKUP(M74,'[1]#fixed_data'!$A$12:$C$27,3,0)))</f>
        <v>UA</v>
      </c>
      <c r="P74" s="11" t="str">
        <f>IF([1]Grants!A75="","",'[1]#fixed_data'!$B$5)</f>
        <v>GB-CHC-1121739</v>
      </c>
      <c r="Q74" s="11" t="str">
        <f>IF([1]Grants!A75="","",'[1]#fixed_data'!$B$6)</f>
        <v>The Ballinger Charitable Trust</v>
      </c>
      <c r="R74" s="16" t="str">
        <f>IF([1]Grants!A75="","",IF([1]Grants!M75="","",IF([1]Grants!M75="YP","Young people",IF([1]Grants!M75="OP","Older people",IF([1]Grants!M75="C","Community")))))</f>
        <v>Community</v>
      </c>
      <c r="S74" s="17">
        <f ca="1">IF([1]Grants!A75="","",'[1]#fixed_data'!$B$7)</f>
        <v>44246</v>
      </c>
      <c r="T74" s="11" t="str">
        <f>IF([1]Grants!A75="","",'[1]#fixed_data'!$B$8)</f>
        <v>https://www.ballingercharitabletrust.org.uk/</v>
      </c>
    </row>
    <row r="75" spans="1:20">
      <c r="A75" s="11" t="str">
        <f>IF([1]Grants!A76="","",CONCATENATE('[1]#fixed_data'!$B$2&amp;[1]Grants!A76))</f>
        <v>360G-BallingerCT-1906-HC-3</v>
      </c>
      <c r="B75" s="11" t="str">
        <f>IF([1]Grants!A76="","",CONCATENATE("Grant to "&amp;I75))</f>
        <v>Grant to Hartlepool Carers</v>
      </c>
      <c r="C75" s="11" t="str">
        <f>IF([1]Grants!A76="","",IF([1]Grants!U76="","",[1]Grants!U76))</f>
        <v xml:space="preserve">Community Engagement </v>
      </c>
      <c r="D75" s="11" t="str">
        <f>IF([1]Grants!A76="","",'[1]#fixed_data'!$B$3)</f>
        <v>GBP</v>
      </c>
      <c r="E75" s="12">
        <f>IF([1]Grants!A76="","",[1]Grants!F76)</f>
        <v>45000</v>
      </c>
      <c r="F75" s="13">
        <f>IF([1]Grants!A76="","",[1]Grants!C76)</f>
        <v>43630</v>
      </c>
      <c r="G75" s="14">
        <f>IF([1]Grants!A76="","",[1]Grants!D76*12)</f>
        <v>36</v>
      </c>
      <c r="H75" s="11" t="str">
        <f>IF([1]Grants!A76="","",IF(AND(J75="",K75="",[1]Grants!K76=""),'[1]#fixed_data'!$B$4&amp;SUBSTITUTE(I75," ","-"),IF([1]Grants!K76&lt;&gt;"","GB-EDU-"&amp;[1]Grants!K76,IF(J75="","GB-COH-"&amp;K75,"GB-CHC-"&amp;J75))))</f>
        <v>GB-CHC-1132951</v>
      </c>
      <c r="I75" s="11" t="str">
        <f>IF([1]Grants!A76="","",[1]Grants!B76)</f>
        <v>Hartlepool Carers</v>
      </c>
      <c r="J75" s="15">
        <f>IF([1]Grants!A76="","",IF(ISBLANK([1]Grants!H76),"",[1]Grants!H76))</f>
        <v>1132951</v>
      </c>
      <c r="K75" s="15" t="str">
        <f>IF([1]Grants!A76="","",IF(ISBLANK([1]Grants!I76),"",TEXT([1]Grants!I76,"00000000")))</f>
        <v/>
      </c>
      <c r="L75" s="11" t="str">
        <f>IF([1]Grants!A76="","",IF([1]Grants!L76="","",[1]Grants!L76))</f>
        <v>TS24 8BH</v>
      </c>
      <c r="M75" s="11" t="str">
        <f>IF([1]Grants!A76="","",IF([1]Grants!G76="","",[1]Grants!G76))</f>
        <v>Hartlepool</v>
      </c>
      <c r="N75" s="11" t="str">
        <f>IF([1]Grants!A76="","",IF([1]Grants!G76="","",VLOOKUP(M75,'[1]#fixed_data'!$A$12:$C$27,2,0)))</f>
        <v>E06000001</v>
      </c>
      <c r="O75" s="11" t="str">
        <f>IF([1]Grants!A76="","",IF(M75="","",VLOOKUP(M75,'[1]#fixed_data'!$A$12:$C$27,3,0)))</f>
        <v>UA</v>
      </c>
      <c r="P75" s="11" t="str">
        <f>IF([1]Grants!A76="","",'[1]#fixed_data'!$B$5)</f>
        <v>GB-CHC-1121739</v>
      </c>
      <c r="Q75" s="11" t="str">
        <f>IF([1]Grants!A76="","",'[1]#fixed_data'!$B$6)</f>
        <v>The Ballinger Charitable Trust</v>
      </c>
      <c r="R75" s="16" t="str">
        <f>IF([1]Grants!A76="","",IF([1]Grants!M76="","",IF([1]Grants!M76="YP","Young people",IF([1]Grants!M76="OP","Older people",IF([1]Grants!M76="C","Community")))))</f>
        <v>Older people</v>
      </c>
      <c r="S75" s="17">
        <f ca="1">IF([1]Grants!A76="","",'[1]#fixed_data'!$B$7)</f>
        <v>44246</v>
      </c>
      <c r="T75" s="11" t="str">
        <f>IF([1]Grants!A76="","",'[1]#fixed_data'!$B$8)</f>
        <v>https://www.ballingercharitabletrust.org.uk/</v>
      </c>
    </row>
    <row r="76" spans="1:20">
      <c r="A76" s="11" t="str">
        <f>IF([1]Grants!A77="","",CONCATENATE('[1]#fixed_data'!$B$2&amp;[1]Grants!A77))</f>
        <v>360G-BallingerCT-1811-HNDCT-3</v>
      </c>
      <c r="B76" s="11" t="str">
        <f>IF([1]Grants!A77="","",CONCATENATE("Grant to "&amp;I76))</f>
        <v>Grant to Hartlepool NDC Trust</v>
      </c>
      <c r="C76" s="11" t="str">
        <f>IF([1]Grants!A77="","",IF([1]Grants!U77="","",[1]Grants!U77))</f>
        <v>Housing Heroes project worker salary - supporting those leaving care.</v>
      </c>
      <c r="D76" s="11" t="str">
        <f>IF([1]Grants!A77="","",'[1]#fixed_data'!$B$3)</f>
        <v>GBP</v>
      </c>
      <c r="E76" s="12">
        <f>IF([1]Grants!A77="","",[1]Grants!F77)</f>
        <v>60000</v>
      </c>
      <c r="F76" s="13">
        <f>IF([1]Grants!A77="","",[1]Grants!C77)</f>
        <v>43427</v>
      </c>
      <c r="G76" s="14">
        <f>IF([1]Grants!A77="","",[1]Grants!D77*12)</f>
        <v>36</v>
      </c>
      <c r="H76" s="11" t="str">
        <f>IF([1]Grants!A77="","",IF(AND(J76="",K76="",[1]Grants!K77=""),'[1]#fixed_data'!$B$4&amp;SUBSTITUTE(I76," ","-"),IF([1]Grants!K77&lt;&gt;"","GB-EDU-"&amp;[1]Grants!K77,IF(J76="","GB-COH-"&amp;K76,"GB-CHC-"&amp;J76))))</f>
        <v>GB-CHC-1125261</v>
      </c>
      <c r="I76" s="11" t="str">
        <f>IF([1]Grants!A77="","",[1]Grants!B77)</f>
        <v>Hartlepool NDC Trust</v>
      </c>
      <c r="J76" s="15">
        <f>IF([1]Grants!A77="","",IF(ISBLANK([1]Grants!H77),"",[1]Grants!H77))</f>
        <v>1125261</v>
      </c>
      <c r="K76" s="15" t="str">
        <f>IF([1]Grants!A77="","",IF(ISBLANK([1]Grants!I77),"",TEXT([1]Grants!I77,"00000000")))</f>
        <v/>
      </c>
      <c r="L76" s="11" t="str">
        <f>IF([1]Grants!A77="","",IF([1]Grants!L77="","",[1]Grants!L77))</f>
        <v>TS251PS</v>
      </c>
      <c r="M76" s="11" t="str">
        <f>IF([1]Grants!A77="","",IF([1]Grants!G77="","",[1]Grants!G77))</f>
        <v>Hartlepool</v>
      </c>
      <c r="N76" s="11" t="str">
        <f>IF([1]Grants!A77="","",IF([1]Grants!G77="","",VLOOKUP(M76,'[1]#fixed_data'!$A$12:$C$27,2,0)))</f>
        <v>E06000001</v>
      </c>
      <c r="O76" s="11" t="str">
        <f>IF([1]Grants!A77="","",IF(M76="","",VLOOKUP(M76,'[1]#fixed_data'!$A$12:$C$27,3,0)))</f>
        <v>UA</v>
      </c>
      <c r="P76" s="11" t="str">
        <f>IF([1]Grants!A77="","",'[1]#fixed_data'!$B$5)</f>
        <v>GB-CHC-1121739</v>
      </c>
      <c r="Q76" s="11" t="str">
        <f>IF([1]Grants!A77="","",'[1]#fixed_data'!$B$6)</f>
        <v>The Ballinger Charitable Trust</v>
      </c>
      <c r="R76" s="16" t="str">
        <f>IF([1]Grants!A77="","",IF([1]Grants!M77="","",IF([1]Grants!M77="YP","Young people",IF([1]Grants!M77="OP","Older people",IF([1]Grants!M77="C","Community")))))</f>
        <v>Young people</v>
      </c>
      <c r="S76" s="17">
        <f ca="1">IF([1]Grants!A77="","",'[1]#fixed_data'!$B$7)</f>
        <v>44246</v>
      </c>
      <c r="T76" s="11" t="str">
        <f>IF([1]Grants!A77="","",'[1]#fixed_data'!$B$8)</f>
        <v>https://www.ballingercharitabletrust.org.uk/</v>
      </c>
    </row>
    <row r="77" spans="1:20">
      <c r="A77" s="11" t="str">
        <f>IF([1]Grants!A78="","",CONCATENATE('[1]#fixed_data'!$B$2&amp;[1]Grants!A78))</f>
        <v>360G-BallingerCT-2012-HPCIO-1</v>
      </c>
      <c r="B77" s="11" t="str">
        <f>IF([1]Grants!A78="","",CONCATENATE("Grant to "&amp;I77))</f>
        <v>Grant to Hartlepower CIO</v>
      </c>
      <c r="C77" s="11" t="str">
        <f>IF([1]Grants!A78="","",IF([1]Grants!U78="","",[1]Grants!U78))</f>
        <v xml:space="preserve">Community Engagement </v>
      </c>
      <c r="D77" s="11" t="str">
        <f>IF([1]Grants!A78="","",'[1]#fixed_data'!$B$3)</f>
        <v>GBP</v>
      </c>
      <c r="E77" s="12">
        <f>IF([1]Grants!A78="","",[1]Grants!F78)</f>
        <v>15000</v>
      </c>
      <c r="F77" s="13">
        <f>IF([1]Grants!A78="","",[1]Grants!C78)</f>
        <v>44169</v>
      </c>
      <c r="G77" s="14">
        <f>IF([1]Grants!A78="","",[1]Grants!D78*12)</f>
        <v>12</v>
      </c>
      <c r="H77" s="11" t="str">
        <f>IF([1]Grants!A78="","",IF(AND(J77="",K77="",[1]Grants!K78=""),'[1]#fixed_data'!$B$4&amp;SUBSTITUTE(I77," ","-"),IF([1]Grants!K78&lt;&gt;"","GB-EDU-"&amp;[1]Grants!K78,IF(J77="","GB-COH-"&amp;K77,"GB-CHC-"&amp;J77))))</f>
        <v>GB-COH-09404055</v>
      </c>
      <c r="I77" s="11" t="str">
        <f>IF([1]Grants!A78="","",[1]Grants!B78)</f>
        <v>Hartlepower CIO</v>
      </c>
      <c r="J77" s="15" t="str">
        <f>IF([1]Grants!A78="","",IF(ISBLANK([1]Grants!H78),"",[1]Grants!H78))</f>
        <v/>
      </c>
      <c r="K77" s="15" t="str">
        <f>IF([1]Grants!A78="","",IF(ISBLANK([1]Grants!I78),"",TEXT([1]Grants!I78,"00000000")))</f>
        <v>09404055</v>
      </c>
      <c r="L77" s="11" t="str">
        <f>IF([1]Grants!A78="","",IF([1]Grants!L78="","",[1]Grants!L78))</f>
        <v>TS24 7QT</v>
      </c>
      <c r="M77" s="11" t="str">
        <f>IF([1]Grants!A78="","",IF([1]Grants!G78="","",[1]Grants!G78))</f>
        <v>Hartlepool</v>
      </c>
      <c r="N77" s="11" t="str">
        <f>IF([1]Grants!A78="","",IF([1]Grants!G78="","",VLOOKUP(M77,'[1]#fixed_data'!$A$12:$C$27,2,0)))</f>
        <v>E06000001</v>
      </c>
      <c r="O77" s="11" t="str">
        <f>IF([1]Grants!A78="","",IF(M77="","",VLOOKUP(M77,'[1]#fixed_data'!$A$12:$C$27,3,0)))</f>
        <v>UA</v>
      </c>
      <c r="P77" s="11" t="str">
        <f>IF([1]Grants!A78="","",'[1]#fixed_data'!$B$5)</f>
        <v>GB-CHC-1121739</v>
      </c>
      <c r="Q77" s="11" t="str">
        <f>IF([1]Grants!A78="","",'[1]#fixed_data'!$B$6)</f>
        <v>The Ballinger Charitable Trust</v>
      </c>
      <c r="R77" s="16" t="str">
        <f>IF([1]Grants!A78="","",IF([1]Grants!M78="","",IF([1]Grants!M78="YP","Young people",IF([1]Grants!M78="OP","Older people",IF([1]Grants!M78="C","Community")))))</f>
        <v>Community</v>
      </c>
      <c r="S77" s="17">
        <f ca="1">IF([1]Grants!A78="","",'[1]#fixed_data'!$B$7)</f>
        <v>44246</v>
      </c>
      <c r="T77" s="11" t="str">
        <f>IF([1]Grants!A78="","",'[1]#fixed_data'!$B$8)</f>
        <v>https://www.ballingercharitabletrust.org.uk/</v>
      </c>
    </row>
    <row r="78" spans="1:20">
      <c r="A78" s="11" t="str">
        <f>IF([1]Grants!A79="","",CONCATENATE('[1]#fixed_data'!$B$2&amp;[1]Grants!A79))</f>
        <v>360G-BallingerCT-1809-HB-3</v>
      </c>
      <c r="B78" s="11" t="str">
        <f>IF([1]Grants!A79="","",CONCATENATE("Grant to "&amp;I78))</f>
        <v>Grant to Heartbeat</v>
      </c>
      <c r="C78" s="11" t="str">
        <f>IF([1]Grants!A79="","",IF([1]Grants!U79="","",[1]Grants!U79))</f>
        <v>Unrestricted funding.</v>
      </c>
      <c r="D78" s="11" t="str">
        <f>IF([1]Grants!A79="","",'[1]#fixed_data'!$B$3)</f>
        <v>GBP</v>
      </c>
      <c r="E78" s="12">
        <f>IF([1]Grants!A79="","",[1]Grants!F79)</f>
        <v>21000</v>
      </c>
      <c r="F78" s="13">
        <f>IF([1]Grants!A79="","",[1]Grants!C79)</f>
        <v>43364</v>
      </c>
      <c r="G78" s="14">
        <f>IF([1]Grants!A79="","",[1]Grants!D79*12)</f>
        <v>36</v>
      </c>
      <c r="H78" s="11" t="str">
        <f>IF([1]Grants!A79="","",IF(AND(J78="",K78="",[1]Grants!K79=""),'[1]#fixed_data'!$B$4&amp;SUBSTITUTE(I78," ","-"),IF([1]Grants!K79&lt;&gt;"","GB-EDU-"&amp;[1]Grants!K79,IF(J78="","GB-COH-"&amp;K78,"GB-CHC-"&amp;J78))))</f>
        <v>GB-CHC-1140548</v>
      </c>
      <c r="I78" s="11" t="str">
        <f>IF([1]Grants!A79="","",[1]Grants!B79)</f>
        <v>Heartbeat</v>
      </c>
      <c r="J78" s="15">
        <f>IF([1]Grants!A79="","",IF(ISBLANK([1]Grants!H79),"",[1]Grants!H79))</f>
        <v>1140548</v>
      </c>
      <c r="K78" s="15" t="str">
        <f>IF([1]Grants!A79="","",IF(ISBLANK([1]Grants!I79),"",TEXT([1]Grants!I79,"00000000")))</f>
        <v/>
      </c>
      <c r="L78" s="11" t="str">
        <f>IF([1]Grants!A79="","",IF([1]Grants!L79="","",[1]Grants!L79))</f>
        <v>SR7 8NS</v>
      </c>
      <c r="M78" s="11" t="str">
        <f>IF([1]Grants!A79="","",IF([1]Grants!G79="","",[1]Grants!G79))</f>
        <v>Sunderland</v>
      </c>
      <c r="N78" s="11" t="str">
        <f>IF([1]Grants!A79="","",IF([1]Grants!G79="","",VLOOKUP(M78,'[1]#fixed_data'!$A$12:$C$27,2,0)))</f>
        <v>E08000024</v>
      </c>
      <c r="O78" s="11" t="str">
        <f>IF([1]Grants!A79="","",IF(M78="","",VLOOKUP(M78,'[1]#fixed_data'!$A$12:$C$27,3,0)))</f>
        <v>MD</v>
      </c>
      <c r="P78" s="11" t="str">
        <f>IF([1]Grants!A79="","",'[1]#fixed_data'!$B$5)</f>
        <v>GB-CHC-1121739</v>
      </c>
      <c r="Q78" s="11" t="str">
        <f>IF([1]Grants!A79="","",'[1]#fixed_data'!$B$6)</f>
        <v>The Ballinger Charitable Trust</v>
      </c>
      <c r="R78" s="16" t="str">
        <f>IF([1]Grants!A79="","",IF([1]Grants!M79="","",IF([1]Grants!M79="YP","Young people",IF([1]Grants!M79="OP","Older people",IF([1]Grants!M79="C","Community")))))</f>
        <v>Young people</v>
      </c>
      <c r="S78" s="17">
        <f ca="1">IF([1]Grants!A79="","",'[1]#fixed_data'!$B$7)</f>
        <v>44246</v>
      </c>
      <c r="T78" s="11" t="str">
        <f>IF([1]Grants!A79="","",'[1]#fixed_data'!$B$8)</f>
        <v>https://www.ballingercharitabletrust.org.uk/</v>
      </c>
    </row>
    <row r="79" spans="1:20">
      <c r="A79" s="11" t="str">
        <f>IF([1]Grants!A80="","",CONCATENATE('[1]#fixed_data'!$B$2&amp;[1]Grants!A80))</f>
        <v>360G-BallingerCT-2002-HCA-1</v>
      </c>
      <c r="B79" s="11" t="str">
        <f>IF([1]Grants!A80="","",CONCATENATE("Grant to "&amp;I79))</f>
        <v>Grant to Hedworthfield Community Association</v>
      </c>
      <c r="C79" s="11" t="str">
        <f>IF([1]Grants!A80="","",IF([1]Grants!U80="","",[1]Grants!U80))</f>
        <v>Kitchen refurbishment</v>
      </c>
      <c r="D79" s="11" t="str">
        <f>IF([1]Grants!A80="","",'[1]#fixed_data'!$B$3)</f>
        <v>GBP</v>
      </c>
      <c r="E79" s="12">
        <f>IF([1]Grants!A80="","",[1]Grants!F80)</f>
        <v>7942</v>
      </c>
      <c r="F79" s="13">
        <f>IF([1]Grants!A80="","",[1]Grants!C80)</f>
        <v>43889</v>
      </c>
      <c r="G79" s="14">
        <f>IF([1]Grants!A80="","",[1]Grants!D80*12)</f>
        <v>12</v>
      </c>
      <c r="H79" s="11" t="str">
        <f>IF([1]Grants!A80="","",IF(AND(J79="",K79="",[1]Grants!K80=""),'[1]#fixed_data'!$B$4&amp;SUBSTITUTE(I79," ","-"),IF([1]Grants!K80&lt;&gt;"","GB-EDU-"&amp;[1]Grants!K80,IF(J79="","GB-COH-"&amp;K79,"GB-CHC-"&amp;J79))))</f>
        <v>GB-CHC-1154568</v>
      </c>
      <c r="I79" s="11" t="str">
        <f>IF([1]Grants!A80="","",[1]Grants!B80)</f>
        <v>Hedworthfield Community Association</v>
      </c>
      <c r="J79" s="15">
        <f>IF([1]Grants!A80="","",IF(ISBLANK([1]Grants!H80),"",[1]Grants!H80))</f>
        <v>1154568</v>
      </c>
      <c r="K79" s="15" t="str">
        <f>IF([1]Grants!A80="","",IF(ISBLANK([1]Grants!I80),"",TEXT([1]Grants!I80,"00000000")))</f>
        <v/>
      </c>
      <c r="L79" s="11" t="str">
        <f>IF([1]Grants!A80="","",IF([1]Grants!L80="","",[1]Grants!L80))</f>
        <v>NE32 4QD</v>
      </c>
      <c r="M79" s="11" t="str">
        <f>IF([1]Grants!A80="","",IF([1]Grants!G80="","",[1]Grants!G80))</f>
        <v>Co. Durham</v>
      </c>
      <c r="N79" s="11" t="str">
        <f>IF([1]Grants!A80="","",IF([1]Grants!G80="","",VLOOKUP(M79,'[1]#fixed_data'!$A$12:$C$27,2,0)))</f>
        <v>E06000047</v>
      </c>
      <c r="O79" s="11" t="str">
        <f>IF([1]Grants!A80="","",IF(M79="","",VLOOKUP(M79,'[1]#fixed_data'!$A$12:$C$27,3,0)))</f>
        <v>UA</v>
      </c>
      <c r="P79" s="11" t="str">
        <f>IF([1]Grants!A80="","",'[1]#fixed_data'!$B$5)</f>
        <v>GB-CHC-1121739</v>
      </c>
      <c r="Q79" s="11" t="str">
        <f>IF([1]Grants!A80="","",'[1]#fixed_data'!$B$6)</f>
        <v>The Ballinger Charitable Trust</v>
      </c>
      <c r="R79" s="16" t="str">
        <f>IF([1]Grants!A80="","",IF([1]Grants!M80="","",IF([1]Grants!M80="YP","Young people",IF([1]Grants!M80="OP","Older people",IF([1]Grants!M80="C","Community")))))</f>
        <v>Community</v>
      </c>
      <c r="S79" s="17">
        <f ca="1">IF([1]Grants!A80="","",'[1]#fixed_data'!$B$7)</f>
        <v>44246</v>
      </c>
      <c r="T79" s="11" t="str">
        <f>IF([1]Grants!A80="","",'[1]#fixed_data'!$B$8)</f>
        <v>https://www.ballingercharitabletrust.org.uk/</v>
      </c>
    </row>
    <row r="80" spans="1:20">
      <c r="A80" s="11" t="str">
        <f>IF([1]Grants!A81="","",CONCATENATE('[1]#fixed_data'!$B$2&amp;[1]Grants!A81))</f>
        <v>360G-BallingerCT-1912-HND-2</v>
      </c>
      <c r="B80" s="11" t="str">
        <f>IF([1]Grants!A81="","",CONCATENATE("Grant to "&amp;I80))</f>
        <v>Grant to Hetton New Dawn</v>
      </c>
      <c r="C80" s="11" t="str">
        <f>IF([1]Grants!A81="","",IF([1]Grants!U81="","",[1]Grants!U81))</f>
        <v>Lunch Club</v>
      </c>
      <c r="D80" s="11" t="str">
        <f>IF([1]Grants!A81="","",'[1]#fixed_data'!$B$3)</f>
        <v>GBP</v>
      </c>
      <c r="E80" s="12">
        <f>IF([1]Grants!A81="","",[1]Grants!F81)</f>
        <v>20000</v>
      </c>
      <c r="F80" s="13">
        <f>IF([1]Grants!A81="","",[1]Grants!C81)</f>
        <v>43805</v>
      </c>
      <c r="G80" s="14">
        <f>IF([1]Grants!A81="","",[1]Grants!D81*12)</f>
        <v>24</v>
      </c>
      <c r="H80" s="11" t="str">
        <f>IF([1]Grants!A81="","",IF(AND(J80="",K80="",[1]Grants!K81=""),'[1]#fixed_data'!$B$4&amp;SUBSTITUTE(I80," ","-"),IF([1]Grants!K81&lt;&gt;"","GB-EDU-"&amp;[1]Grants!K81,IF(J80="","GB-COH-"&amp;K80,"GB-CHC-"&amp;J80))))</f>
        <v>GB-CHC-1136887</v>
      </c>
      <c r="I80" s="11" t="str">
        <f>IF([1]Grants!A81="","",[1]Grants!B81)</f>
        <v>Hetton New Dawn</v>
      </c>
      <c r="J80" s="15">
        <f>IF([1]Grants!A81="","",IF(ISBLANK([1]Grants!H81),"",[1]Grants!H81))</f>
        <v>1136887</v>
      </c>
      <c r="K80" s="15" t="str">
        <f>IF([1]Grants!A81="","",IF(ISBLANK([1]Grants!I81),"",TEXT([1]Grants!I81,"00000000")))</f>
        <v/>
      </c>
      <c r="L80" s="11" t="str">
        <f>IF([1]Grants!A81="","",IF([1]Grants!L81="","",[1]Grants!L81))</f>
        <v>DH5 9JG</v>
      </c>
      <c r="M80" s="11" t="str">
        <f>IF([1]Grants!A81="","",IF([1]Grants!G81="","",[1]Grants!G81))</f>
        <v>Sunderland</v>
      </c>
      <c r="N80" s="11" t="str">
        <f>IF([1]Grants!A81="","",IF([1]Grants!G81="","",VLOOKUP(M80,'[1]#fixed_data'!$A$12:$C$27,2,0)))</f>
        <v>E08000024</v>
      </c>
      <c r="O80" s="11" t="str">
        <f>IF([1]Grants!A81="","",IF(M80="","",VLOOKUP(M80,'[1]#fixed_data'!$A$12:$C$27,3,0)))</f>
        <v>MD</v>
      </c>
      <c r="P80" s="11" t="str">
        <f>IF([1]Grants!A81="","",'[1]#fixed_data'!$B$5)</f>
        <v>GB-CHC-1121739</v>
      </c>
      <c r="Q80" s="11" t="str">
        <f>IF([1]Grants!A81="","",'[1]#fixed_data'!$B$6)</f>
        <v>The Ballinger Charitable Trust</v>
      </c>
      <c r="R80" s="16" t="str">
        <f>IF([1]Grants!A81="","",IF([1]Grants!M81="","",IF([1]Grants!M81="YP","Young people",IF([1]Grants!M81="OP","Older people",IF([1]Grants!M81="C","Community")))))</f>
        <v>Community</v>
      </c>
      <c r="S80" s="17">
        <f ca="1">IF([1]Grants!A81="","",'[1]#fixed_data'!$B$7)</f>
        <v>44246</v>
      </c>
      <c r="T80" s="11" t="str">
        <f>IF([1]Grants!A81="","",'[1]#fixed_data'!$B$8)</f>
        <v>https://www.ballingercharitabletrust.org.uk/</v>
      </c>
    </row>
    <row r="81" spans="1:20">
      <c r="A81" s="11" t="str">
        <f>IF([1]Grants!A82="","",CONCATENATE('[1]#fixed_data'!$B$2&amp;[1]Grants!A82))</f>
        <v>360G-BallingerCT-2002-HCP-3</v>
      </c>
      <c r="B81" s="11" t="str">
        <f>IF([1]Grants!A82="","",CONCATENATE("Grant to "&amp;I81))</f>
        <v>Grant to Hexham Community Partnership (No. 28 Project)</v>
      </c>
      <c r="C81" s="11" t="str">
        <f>IF([1]Grants!A82="","",IF([1]Grants!U82="","",[1]Grants!U82))</f>
        <v>Core costs - salary</v>
      </c>
      <c r="D81" s="11" t="str">
        <f>IF([1]Grants!A82="","",'[1]#fixed_data'!$B$3)</f>
        <v>GBP</v>
      </c>
      <c r="E81" s="12">
        <f>IF([1]Grants!A82="","",[1]Grants!F82)</f>
        <v>30000</v>
      </c>
      <c r="F81" s="13">
        <f>IF([1]Grants!A82="","",[1]Grants!C82)</f>
        <v>43889</v>
      </c>
      <c r="G81" s="14">
        <f>IF([1]Grants!A82="","",[1]Grants!D82*12)</f>
        <v>36</v>
      </c>
      <c r="H81" s="11" t="str">
        <f>IF([1]Grants!A82="","",IF(AND(J81="",K81="",[1]Grants!K82=""),'[1]#fixed_data'!$B$4&amp;SUBSTITUTE(I81," ","-"),IF([1]Grants!K82&lt;&gt;"","GB-EDU-"&amp;[1]Grants!K82,IF(J81="","GB-COH-"&amp;K81,"GB-CHC-"&amp;J81))))</f>
        <v>GB-COH-05987601</v>
      </c>
      <c r="I81" s="11" t="str">
        <f>IF([1]Grants!A82="","",[1]Grants!B82)</f>
        <v>Hexham Community Partnership (No. 28 Project)</v>
      </c>
      <c r="J81" s="15" t="str">
        <f>IF([1]Grants!A82="","",IF(ISBLANK([1]Grants!H82),"",[1]Grants!H82))</f>
        <v/>
      </c>
      <c r="K81" s="15" t="str">
        <f>IF([1]Grants!A82="","",IF(ISBLANK([1]Grants!I82),"",TEXT([1]Grants!I82,"00000000")))</f>
        <v>05987601</v>
      </c>
      <c r="L81" s="11" t="str">
        <f>IF([1]Grants!A82="","",IF([1]Grants!L82="","",[1]Grants!L82))</f>
        <v>NE46 1DJ</v>
      </c>
      <c r="M81" s="11" t="str">
        <f>IF([1]Grants!A82="","",IF([1]Grants!G82="","",[1]Grants!G82))</f>
        <v>Northumberland</v>
      </c>
      <c r="N81" s="11" t="str">
        <f>IF([1]Grants!A82="","",IF([1]Grants!G82="","",VLOOKUP(M81,'[1]#fixed_data'!$A$12:$C$27,2,0)))</f>
        <v>E06000057</v>
      </c>
      <c r="O81" s="11" t="str">
        <f>IF([1]Grants!A82="","",IF(M81="","",VLOOKUP(M81,'[1]#fixed_data'!$A$12:$C$27,3,0)))</f>
        <v>UA</v>
      </c>
      <c r="P81" s="11" t="str">
        <f>IF([1]Grants!A82="","",'[1]#fixed_data'!$B$5)</f>
        <v>GB-CHC-1121739</v>
      </c>
      <c r="Q81" s="11" t="str">
        <f>IF([1]Grants!A82="","",'[1]#fixed_data'!$B$6)</f>
        <v>The Ballinger Charitable Trust</v>
      </c>
      <c r="R81" s="16" t="str">
        <f>IF([1]Grants!A82="","",IF([1]Grants!M82="","",IF([1]Grants!M82="YP","Young people",IF([1]Grants!M82="OP","Older people",IF([1]Grants!M82="C","Community")))))</f>
        <v>Community</v>
      </c>
      <c r="S81" s="17">
        <f ca="1">IF([1]Grants!A82="","",'[1]#fixed_data'!$B$7)</f>
        <v>44246</v>
      </c>
      <c r="T81" s="11" t="str">
        <f>IF([1]Grants!A82="","",'[1]#fixed_data'!$B$8)</f>
        <v>https://www.ballingercharitabletrust.org.uk/</v>
      </c>
    </row>
    <row r="82" spans="1:20">
      <c r="A82" s="11" t="str">
        <f>IF([1]Grants!A83="","",CONCATENATE('[1]#fixed_data'!$B$2&amp;[1]Grants!A83))</f>
        <v>360G-BallingerCT-2012-HFS-1</v>
      </c>
      <c r="B82" s="11" t="str">
        <f>IF([1]Grants!A83="","",CONCATENATE("Grant to "&amp;I82))</f>
        <v>Grant to Hexham First School (Northumberland County Council)</v>
      </c>
      <c r="C82" s="11" t="str">
        <f>IF([1]Grants!A83="","",IF([1]Grants!U83="","",[1]Grants!U83))</f>
        <v>Provision of laptops for children studying at home</v>
      </c>
      <c r="D82" s="11" t="str">
        <f>IF([1]Grants!A83="","",'[1]#fixed_data'!$B$3)</f>
        <v>GBP</v>
      </c>
      <c r="E82" s="12">
        <f>IF([1]Grants!A83="","",[1]Grants!F83)</f>
        <v>1000</v>
      </c>
      <c r="F82" s="13">
        <f>IF([1]Grants!A83="","",[1]Grants!C83)</f>
        <v>44169</v>
      </c>
      <c r="G82" s="14">
        <f>IF([1]Grants!A83="","",[1]Grants!D83*12)</f>
        <v>12</v>
      </c>
      <c r="H82" s="11" t="str">
        <f>IF([1]Grants!A83="","",IF(AND(J82="",K82="",[1]Grants!K83=""),'[1]#fixed_data'!$B$4&amp;SUBSTITUTE(I82," ","-"),IF([1]Grants!K83&lt;&gt;"","GB-EDU-"&amp;[1]Grants!K83,IF(J82="","GB-COH-"&amp;K82,"GB-CHC-"&amp;J82))))</f>
        <v>GB-EDU-122203</v>
      </c>
      <c r="I82" s="11" t="str">
        <f>IF([1]Grants!A83="","",[1]Grants!B83)</f>
        <v>Hexham First School (Northumberland County Council)</v>
      </c>
      <c r="J82" s="15" t="str">
        <f>IF([1]Grants!A83="","",IF(ISBLANK([1]Grants!H83),"",[1]Grants!H83))</f>
        <v/>
      </c>
      <c r="K82" s="15" t="str">
        <f>IF([1]Grants!A83="","",IF(ISBLANK([1]Grants!I83),"",TEXT([1]Grants!I83,"00000000")))</f>
        <v/>
      </c>
      <c r="L82" s="11" t="str">
        <f>IF([1]Grants!A83="","",IF([1]Grants!L83="","",[1]Grants!L83))</f>
        <v>NE46 1JD</v>
      </c>
      <c r="M82" s="11" t="str">
        <f>IF([1]Grants!A83="","",IF([1]Grants!G83="","",[1]Grants!G83))</f>
        <v>Northumberland</v>
      </c>
      <c r="N82" s="11" t="str">
        <f>IF([1]Grants!A83="","",IF([1]Grants!G83="","",VLOOKUP(M82,'[1]#fixed_data'!$A$12:$C$27,2,0)))</f>
        <v>E06000057</v>
      </c>
      <c r="O82" s="11" t="str">
        <f>IF([1]Grants!A83="","",IF(M82="","",VLOOKUP(M82,'[1]#fixed_data'!$A$12:$C$27,3,0)))</f>
        <v>UA</v>
      </c>
      <c r="P82" s="11" t="str">
        <f>IF([1]Grants!A83="","",'[1]#fixed_data'!$B$5)</f>
        <v>GB-CHC-1121739</v>
      </c>
      <c r="Q82" s="11" t="str">
        <f>IF([1]Grants!A83="","",'[1]#fixed_data'!$B$6)</f>
        <v>The Ballinger Charitable Trust</v>
      </c>
      <c r="R82" s="16" t="str">
        <f>IF([1]Grants!A83="","",IF([1]Grants!M83="","",IF([1]Grants!M83="YP","Young people",IF([1]Grants!M83="OP","Older people",IF([1]Grants!M83="C","Community")))))</f>
        <v>Young people</v>
      </c>
      <c r="S82" s="17">
        <f ca="1">IF([1]Grants!A83="","",'[1]#fixed_data'!$B$7)</f>
        <v>44246</v>
      </c>
      <c r="T82" s="11" t="str">
        <f>IF([1]Grants!A83="","",'[1]#fixed_data'!$B$8)</f>
        <v>https://www.ballingercharitabletrust.org.uk/</v>
      </c>
    </row>
    <row r="83" spans="1:20">
      <c r="A83" s="11" t="str">
        <f>IF([1]Grants!A84="","",CONCATENATE('[1]#fixed_data'!$B$2&amp;[1]Grants!A84))</f>
        <v>360G-BallingerCT-1811-HS-3</v>
      </c>
      <c r="B83" s="11" t="str">
        <f>IF([1]Grants!A84="","",CONCATENATE("Grant to "&amp;I83))</f>
        <v>Grant to Hopespring</v>
      </c>
      <c r="C83" s="11" t="str">
        <f>IF([1]Grants!A84="","",IF([1]Grants!U84="","",[1]Grants!U84))</f>
        <v>Therapeutic School</v>
      </c>
      <c r="D83" s="11" t="str">
        <f>IF([1]Grants!A84="","",'[1]#fixed_data'!$B$3)</f>
        <v>GBP</v>
      </c>
      <c r="E83" s="12">
        <f>IF([1]Grants!A84="","",[1]Grants!F84)</f>
        <v>45000</v>
      </c>
      <c r="F83" s="13">
        <f>IF([1]Grants!A84="","",[1]Grants!C84)</f>
        <v>43427</v>
      </c>
      <c r="G83" s="14">
        <f>IF([1]Grants!A84="","",[1]Grants!D84*12)</f>
        <v>36</v>
      </c>
      <c r="H83" s="11" t="str">
        <f>IF([1]Grants!A84="","",IF(AND(J83="",K83="",[1]Grants!K84=""),'[1]#fixed_data'!$B$4&amp;SUBSTITUTE(I83," ","-"),IF([1]Grants!K84&lt;&gt;"","GB-EDU-"&amp;[1]Grants!K84,IF(J83="","GB-COH-"&amp;K83,"GB-CHC-"&amp;J83))))</f>
        <v>GB-CHC-1183771</v>
      </c>
      <c r="I83" s="11" t="str">
        <f>IF([1]Grants!A84="","",[1]Grants!B84)</f>
        <v>Hopespring</v>
      </c>
      <c r="J83" s="15">
        <f>IF([1]Grants!A84="","",IF(ISBLANK([1]Grants!H84),"",[1]Grants!H84))</f>
        <v>1183771</v>
      </c>
      <c r="K83" s="15" t="str">
        <f>IF([1]Grants!A84="","",IF(ISBLANK([1]Grants!I84),"",TEXT([1]Grants!I84,"00000000")))</f>
        <v/>
      </c>
      <c r="L83" s="11" t="str">
        <f>IF([1]Grants!A84="","",IF([1]Grants!L84="","",[1]Grants!L84))</f>
        <v>SR4 6NF</v>
      </c>
      <c r="M83" s="11" t="str">
        <f>IF([1]Grants!A84="","",IF([1]Grants!G84="","",[1]Grants!G84))</f>
        <v>Sunderland</v>
      </c>
      <c r="N83" s="11" t="str">
        <f>IF([1]Grants!A84="","",IF([1]Grants!G84="","",VLOOKUP(M83,'[1]#fixed_data'!$A$12:$C$27,2,0)))</f>
        <v>E08000024</v>
      </c>
      <c r="O83" s="11" t="str">
        <f>IF([1]Grants!A84="","",IF(M83="","",VLOOKUP(M83,'[1]#fixed_data'!$A$12:$C$27,3,0)))</f>
        <v>MD</v>
      </c>
      <c r="P83" s="11" t="str">
        <f>IF([1]Grants!A84="","",'[1]#fixed_data'!$B$5)</f>
        <v>GB-CHC-1121739</v>
      </c>
      <c r="Q83" s="11" t="str">
        <f>IF([1]Grants!A84="","",'[1]#fixed_data'!$B$6)</f>
        <v>The Ballinger Charitable Trust</v>
      </c>
      <c r="R83" s="16" t="str">
        <f>IF([1]Grants!A84="","",IF([1]Grants!M84="","",IF([1]Grants!M84="YP","Young people",IF([1]Grants!M84="OP","Older people",IF([1]Grants!M84="C","Community")))))</f>
        <v>Young people</v>
      </c>
      <c r="S83" s="17">
        <f ca="1">IF([1]Grants!A84="","",'[1]#fixed_data'!$B$7)</f>
        <v>44246</v>
      </c>
      <c r="T83" s="11" t="str">
        <f>IF([1]Grants!A84="","",'[1]#fixed_data'!$B$8)</f>
        <v>https://www.ballingercharitabletrust.org.uk/</v>
      </c>
    </row>
    <row r="84" spans="1:20">
      <c r="A84" s="11" t="str">
        <f>IF([1]Grants!A85="","",CONCATENATE('[1]#fixed_data'!$B$2&amp;[1]Grants!A85))</f>
        <v>360G-BallingerCT-1806-HH-3</v>
      </c>
      <c r="B84" s="11" t="str">
        <f>IF([1]Grants!A85="","",CONCATENATE("Grant to "&amp;I84))</f>
        <v>Grant to Hospitality &amp; Hope</v>
      </c>
      <c r="C84" s="11" t="str">
        <f>IF([1]Grants!A85="","",IF([1]Grants!U85="","",[1]Grants!U85))</f>
        <v>Salary of Operations Manager</v>
      </c>
      <c r="D84" s="11" t="str">
        <f>IF([1]Grants!A85="","",'[1]#fixed_data'!$B$3)</f>
        <v>GBP</v>
      </c>
      <c r="E84" s="12">
        <f>IF([1]Grants!A85="","",[1]Grants!F85)</f>
        <v>22500</v>
      </c>
      <c r="F84" s="13">
        <f>IF([1]Grants!A85="","",[1]Grants!C85)</f>
        <v>43273</v>
      </c>
      <c r="G84" s="14">
        <f>IF([1]Grants!A85="","",[1]Grants!D85*12)</f>
        <v>36</v>
      </c>
      <c r="H84" s="11" t="str">
        <f>IF([1]Grants!A85="","",IF(AND(J84="",K84="",[1]Grants!K85=""),'[1]#fixed_data'!$B$4&amp;SUBSTITUTE(I84," ","-"),IF([1]Grants!K85&lt;&gt;"","GB-EDU-"&amp;[1]Grants!K85,IF(J84="","GB-COH-"&amp;K84,"GB-CHC-"&amp;J84))))</f>
        <v>GB-CHC-1159213</v>
      </c>
      <c r="I84" s="11" t="str">
        <f>IF([1]Grants!A85="","",[1]Grants!B85)</f>
        <v>Hospitality &amp; Hope</v>
      </c>
      <c r="J84" s="15">
        <f>IF([1]Grants!A85="","",IF(ISBLANK([1]Grants!H85),"",[1]Grants!H85))</f>
        <v>1159213</v>
      </c>
      <c r="K84" s="15" t="str">
        <f>IF([1]Grants!A85="","",IF(ISBLANK([1]Grants!I85),"",TEXT([1]Grants!I85,"00000000")))</f>
        <v/>
      </c>
      <c r="L84" s="11" t="str">
        <f>IF([1]Grants!A85="","",IF([1]Grants!L85="","",[1]Grants!L85))</f>
        <v>NE33 4JR</v>
      </c>
      <c r="M84" s="11" t="str">
        <f>IF([1]Grants!A85="","",IF([1]Grants!G85="","",[1]Grants!G85))</f>
        <v>South Tyneside</v>
      </c>
      <c r="N84" s="11" t="str">
        <f>IF([1]Grants!A85="","",IF([1]Grants!G85="","",VLOOKUP(M84,'[1]#fixed_data'!$A$12:$C$27,2,0)))</f>
        <v>E08000023</v>
      </c>
      <c r="O84" s="11" t="str">
        <f>IF([1]Grants!A85="","",IF(M84="","",VLOOKUP(M84,'[1]#fixed_data'!$A$12:$C$27,3,0)))</f>
        <v>MD</v>
      </c>
      <c r="P84" s="11" t="str">
        <f>IF([1]Grants!A85="","",'[1]#fixed_data'!$B$5)</f>
        <v>GB-CHC-1121739</v>
      </c>
      <c r="Q84" s="11" t="str">
        <f>IF([1]Grants!A85="","",'[1]#fixed_data'!$B$6)</f>
        <v>The Ballinger Charitable Trust</v>
      </c>
      <c r="R84" s="16" t="str">
        <f>IF([1]Grants!A85="","",IF([1]Grants!M85="","",IF([1]Grants!M85="YP","Young people",IF([1]Grants!M85="OP","Older people",IF([1]Grants!M85="C","Community")))))</f>
        <v>Community</v>
      </c>
      <c r="S84" s="17">
        <f ca="1">IF([1]Grants!A85="","",'[1]#fixed_data'!$B$7)</f>
        <v>44246</v>
      </c>
      <c r="T84" s="11" t="str">
        <f>IF([1]Grants!A85="","",'[1]#fixed_data'!$B$8)</f>
        <v>https://www.ballingercharitabletrust.org.uk/</v>
      </c>
    </row>
    <row r="85" spans="1:20">
      <c r="A85" s="11" t="str">
        <f>IF([1]Grants!A86="","",CONCATENATE('[1]#fixed_data'!$B$2&amp;[1]Grants!A86))</f>
        <v>360G-BallingerCT-1906-IC-3</v>
      </c>
      <c r="B85" s="11" t="str">
        <f>IF([1]Grants!A86="","",CONCATENATE("Grant to "&amp;I85))</f>
        <v>Grant to Integrating Children</v>
      </c>
      <c r="C85" s="11" t="str">
        <f>IF([1]Grants!A86="","",IF([1]Grants!U86="","",[1]Grants!U86))</f>
        <v>Saturday Social running costs</v>
      </c>
      <c r="D85" s="11" t="str">
        <f>IF([1]Grants!A86="","",'[1]#fixed_data'!$B$3)</f>
        <v>GBP</v>
      </c>
      <c r="E85" s="12">
        <f>IF([1]Grants!A86="","",[1]Grants!F86)</f>
        <v>23736</v>
      </c>
      <c r="F85" s="13">
        <f>IF([1]Grants!A86="","",[1]Grants!C86)</f>
        <v>43630</v>
      </c>
      <c r="G85" s="14">
        <f>IF([1]Grants!A86="","",[1]Grants!D86*12)</f>
        <v>36</v>
      </c>
      <c r="H85" s="11" t="str">
        <f>IF([1]Grants!A86="","",IF(AND(J85="",K85="",[1]Grants!K86=""),'[1]#fixed_data'!$B$4&amp;SUBSTITUTE(I85," ","-"),IF([1]Grants!K86&lt;&gt;"","GB-EDU-"&amp;[1]Grants!K86,IF(J85="","GB-COH-"&amp;K85,"GB-CHC-"&amp;J85))))</f>
        <v>GB-CHC-1090260</v>
      </c>
      <c r="I85" s="11" t="str">
        <f>IF([1]Grants!A86="","",[1]Grants!B86)</f>
        <v>Integrating Children</v>
      </c>
      <c r="J85" s="15">
        <f>IF([1]Grants!A86="","",IF(ISBLANK([1]Grants!H86),"",[1]Grants!H86))</f>
        <v>1090260</v>
      </c>
      <c r="K85" s="15" t="str">
        <f>IF([1]Grants!A86="","",IF(ISBLANK([1]Grants!I86),"",TEXT([1]Grants!I86,"00000000")))</f>
        <v/>
      </c>
      <c r="L85" s="11" t="str">
        <f>IF([1]Grants!A86="","",IF([1]Grants!L86="","",[1]Grants!L86))</f>
        <v>DH2 2DW</v>
      </c>
      <c r="M85" s="11" t="str">
        <f>IF([1]Grants!A86="","",IF([1]Grants!G86="","",[1]Grants!G86))</f>
        <v>Co. Durham</v>
      </c>
      <c r="N85" s="11" t="str">
        <f>IF([1]Grants!A86="","",IF([1]Grants!G86="","",VLOOKUP(M85,'[1]#fixed_data'!$A$12:$C$27,2,0)))</f>
        <v>E06000047</v>
      </c>
      <c r="O85" s="11" t="str">
        <f>IF([1]Grants!A86="","",IF(M85="","",VLOOKUP(M85,'[1]#fixed_data'!$A$12:$C$27,3,0)))</f>
        <v>UA</v>
      </c>
      <c r="P85" s="11" t="str">
        <f>IF([1]Grants!A86="","",'[1]#fixed_data'!$B$5)</f>
        <v>GB-CHC-1121739</v>
      </c>
      <c r="Q85" s="11" t="str">
        <f>IF([1]Grants!A86="","",'[1]#fixed_data'!$B$6)</f>
        <v>The Ballinger Charitable Trust</v>
      </c>
      <c r="R85" s="16" t="str">
        <f>IF([1]Grants!A86="","",IF([1]Grants!M86="","",IF([1]Grants!M86="YP","Young people",IF([1]Grants!M86="OP","Older people",IF([1]Grants!M86="C","Community")))))</f>
        <v>Young people</v>
      </c>
      <c r="S85" s="17">
        <f ca="1">IF([1]Grants!A86="","",'[1]#fixed_data'!$B$7)</f>
        <v>44246</v>
      </c>
      <c r="T85" s="11" t="str">
        <f>IF([1]Grants!A86="","",'[1]#fixed_data'!$B$8)</f>
        <v>https://www.ballingercharitabletrust.org.uk/</v>
      </c>
    </row>
    <row r="86" spans="1:20">
      <c r="A86" s="11" t="str">
        <f>IF([1]Grants!A87="","",CONCATENATE('[1]#fixed_data'!$B$2&amp;[1]Grants!A87))</f>
        <v>360G-BallingerCT-1806-ICPCIC-2</v>
      </c>
      <c r="B86" s="11" t="str">
        <f>IF([1]Grants!A87="","",CONCATENATE("Grant to "&amp;I86))</f>
        <v xml:space="preserve">Grant to Involve Community Partnerships CIC </v>
      </c>
      <c r="C86" s="11" t="str">
        <f>IF([1]Grants!A87="","",IF([1]Grants!U87="","",[1]Grants!U87))</f>
        <v>Towards core costs of operation</v>
      </c>
      <c r="D86" s="11" t="str">
        <f>IF([1]Grants!A87="","",'[1]#fixed_data'!$B$3)</f>
        <v>GBP</v>
      </c>
      <c r="E86" s="12">
        <f>IF([1]Grants!A87="","",[1]Grants!F87)</f>
        <v>10000</v>
      </c>
      <c r="F86" s="13">
        <f>IF([1]Grants!A87="","",[1]Grants!C87)</f>
        <v>43273</v>
      </c>
      <c r="G86" s="14">
        <f>IF([1]Grants!A87="","",[1]Grants!D87*12)</f>
        <v>24</v>
      </c>
      <c r="H86" s="11" t="str">
        <f>IF([1]Grants!A87="","",IF(AND(J86="",K86="",[1]Grants!K87=""),'[1]#fixed_data'!$B$4&amp;SUBSTITUTE(I86," ","-"),IF([1]Grants!K87&lt;&gt;"","GB-EDU-"&amp;[1]Grants!K87,IF(J86="","GB-COH-"&amp;K86,"GB-CHC-"&amp;J86))))</f>
        <v>GB-COH-10842418</v>
      </c>
      <c r="I86" s="11" t="str">
        <f>IF([1]Grants!A87="","",[1]Grants!B87)</f>
        <v xml:space="preserve">Involve Community Partnerships CIC </v>
      </c>
      <c r="J86" s="15" t="str">
        <f>IF([1]Grants!A87="","",IF(ISBLANK([1]Grants!H87),"",[1]Grants!H87))</f>
        <v/>
      </c>
      <c r="K86" s="15" t="str">
        <f>IF([1]Grants!A87="","",IF(ISBLANK([1]Grants!I87),"",TEXT([1]Grants!I87,"00000000")))</f>
        <v>10842418</v>
      </c>
      <c r="L86" s="11" t="str">
        <f>IF([1]Grants!A87="","",IF([1]Grants!L87="","",[1]Grants!L87))</f>
        <v>NE31 2AG</v>
      </c>
      <c r="M86" s="11" t="str">
        <f>IF([1]Grants!A87="","",IF([1]Grants!G87="","",[1]Grants!G87))</f>
        <v>South Tyneside</v>
      </c>
      <c r="N86" s="11" t="str">
        <f>IF([1]Grants!A87="","",IF([1]Grants!G87="","",VLOOKUP(M86,'[1]#fixed_data'!$A$12:$C$27,2,0)))</f>
        <v>E08000023</v>
      </c>
      <c r="O86" s="11" t="str">
        <f>IF([1]Grants!A87="","",IF(M86="","",VLOOKUP(M86,'[1]#fixed_data'!$A$12:$C$27,3,0)))</f>
        <v>MD</v>
      </c>
      <c r="P86" s="11" t="str">
        <f>IF([1]Grants!A87="","",'[1]#fixed_data'!$B$5)</f>
        <v>GB-CHC-1121739</v>
      </c>
      <c r="Q86" s="11" t="str">
        <f>IF([1]Grants!A87="","",'[1]#fixed_data'!$B$6)</f>
        <v>The Ballinger Charitable Trust</v>
      </c>
      <c r="R86" s="16" t="str">
        <f>IF([1]Grants!A87="","",IF([1]Grants!M87="","",IF([1]Grants!M87="YP","Young people",IF([1]Grants!M87="OP","Older people",IF([1]Grants!M87="C","Community")))))</f>
        <v>Community</v>
      </c>
      <c r="S86" s="17">
        <f ca="1">IF([1]Grants!A87="","",'[1]#fixed_data'!$B$7)</f>
        <v>44246</v>
      </c>
      <c r="T86" s="11" t="str">
        <f>IF([1]Grants!A87="","",'[1]#fixed_data'!$B$8)</f>
        <v>https://www.ballingercharitabletrust.org.uk/</v>
      </c>
    </row>
    <row r="87" spans="1:20">
      <c r="A87" s="11" t="str">
        <f>IF([1]Grants!A88="","",CONCATENATE('[1]#fixed_data'!$B$2&amp;[1]Grants!A88))</f>
        <v>360G-BallingerCT-2006-ICPCIC-1</v>
      </c>
      <c r="B87" s="11" t="str">
        <f>IF([1]Grants!A88="","",CONCATENATE("Grant to "&amp;I87))</f>
        <v xml:space="preserve">Grant to Involve Community Partnerships CIC </v>
      </c>
      <c r="C87" s="11" t="str">
        <f>IF([1]Grants!A88="","",IF([1]Grants!U88="","",[1]Grants!U88))</f>
        <v>Youth club running costs</v>
      </c>
      <c r="D87" s="11" t="str">
        <f>IF([1]Grants!A88="","",'[1]#fixed_data'!$B$3)</f>
        <v>GBP</v>
      </c>
      <c r="E87" s="12">
        <f>IF([1]Grants!A88="","",[1]Grants!F88)</f>
        <v>8500</v>
      </c>
      <c r="F87" s="13">
        <f>IF([1]Grants!A88="","",[1]Grants!C88)</f>
        <v>44002</v>
      </c>
      <c r="G87" s="14">
        <f>IF([1]Grants!A88="","",[1]Grants!D88*12)</f>
        <v>12</v>
      </c>
      <c r="H87" s="11" t="str">
        <f>IF([1]Grants!A88="","",IF(AND(J87="",K87="",[1]Grants!K88=""),'[1]#fixed_data'!$B$4&amp;SUBSTITUTE(I87," ","-"),IF([1]Grants!K88&lt;&gt;"","GB-EDU-"&amp;[1]Grants!K88,IF(J87="","GB-COH-"&amp;K87,"GB-CHC-"&amp;J87))))</f>
        <v>GB-COH-10842418</v>
      </c>
      <c r="I87" s="11" t="str">
        <f>IF([1]Grants!A88="","",[1]Grants!B88)</f>
        <v xml:space="preserve">Involve Community Partnerships CIC </v>
      </c>
      <c r="J87" s="15" t="str">
        <f>IF([1]Grants!A88="","",IF(ISBLANK([1]Grants!H88),"",[1]Grants!H88))</f>
        <v/>
      </c>
      <c r="K87" s="15" t="str">
        <f>IF([1]Grants!A88="","",IF(ISBLANK([1]Grants!I88),"",TEXT([1]Grants!I88,"00000000")))</f>
        <v>10842418</v>
      </c>
      <c r="L87" s="11" t="str">
        <f>IF([1]Grants!A88="","",IF([1]Grants!L88="","",[1]Grants!L88))</f>
        <v>NE31 2AG</v>
      </c>
      <c r="M87" s="11" t="str">
        <f>IF([1]Grants!A88="","",IF([1]Grants!G88="","",[1]Grants!G88))</f>
        <v>South Tyneside</v>
      </c>
      <c r="N87" s="11" t="str">
        <f>IF([1]Grants!A88="","",IF([1]Grants!G88="","",VLOOKUP(M87,'[1]#fixed_data'!$A$12:$C$27,2,0)))</f>
        <v>E08000023</v>
      </c>
      <c r="O87" s="11" t="str">
        <f>IF([1]Grants!A88="","",IF(M87="","",VLOOKUP(M87,'[1]#fixed_data'!$A$12:$C$27,3,0)))</f>
        <v>MD</v>
      </c>
      <c r="P87" s="11" t="str">
        <f>IF([1]Grants!A88="","",'[1]#fixed_data'!$B$5)</f>
        <v>GB-CHC-1121739</v>
      </c>
      <c r="Q87" s="11" t="str">
        <f>IF([1]Grants!A88="","",'[1]#fixed_data'!$B$6)</f>
        <v>The Ballinger Charitable Trust</v>
      </c>
      <c r="R87" s="16" t="str">
        <f>IF([1]Grants!A88="","",IF([1]Grants!M88="","",IF([1]Grants!M88="YP","Young people",IF([1]Grants!M88="OP","Older people",IF([1]Grants!M88="C","Community")))))</f>
        <v>Young people</v>
      </c>
      <c r="S87" s="17">
        <f ca="1">IF([1]Grants!A88="","",'[1]#fixed_data'!$B$7)</f>
        <v>44246</v>
      </c>
      <c r="T87" s="11" t="str">
        <f>IF([1]Grants!A88="","",'[1]#fixed_data'!$B$8)</f>
        <v>https://www.ballingercharitabletrust.org.uk/</v>
      </c>
    </row>
    <row r="88" spans="1:20">
      <c r="A88" s="11" t="str">
        <f>IF([1]Grants!A89="","",CONCATENATE('[1]#fixed_data'!$B$2&amp;[1]Grants!A89))</f>
        <v>360G-BallingerCT-1811-JCCG-1</v>
      </c>
      <c r="B88" s="11" t="str">
        <f>IF([1]Grants!A89="","",CONCATENATE("Grant to "&amp;I88))</f>
        <v>Grant to Jewish Community Council of Gateshead</v>
      </c>
      <c r="C88" s="11" t="str">
        <f>IF([1]Grants!A89="","",IF([1]Grants!U89="","",[1]Grants!U89))</f>
        <v>Towards core costs of operation</v>
      </c>
      <c r="D88" s="11" t="str">
        <f>IF([1]Grants!A89="","",'[1]#fixed_data'!$B$3)</f>
        <v>GBP</v>
      </c>
      <c r="E88" s="12">
        <f>IF([1]Grants!A89="","",[1]Grants!F89)</f>
        <v>10000</v>
      </c>
      <c r="F88" s="13">
        <f>IF([1]Grants!A89="","",[1]Grants!C89)</f>
        <v>43427</v>
      </c>
      <c r="G88" s="14">
        <f>IF([1]Grants!A89="","",[1]Grants!D89*12)</f>
        <v>12</v>
      </c>
      <c r="H88" s="11" t="str">
        <f>IF([1]Grants!A89="","",IF(AND(J88="",K88="",[1]Grants!K89=""),'[1]#fixed_data'!$B$4&amp;SUBSTITUTE(I88," ","-"),IF([1]Grants!K89&lt;&gt;"","GB-EDU-"&amp;[1]Grants!K89,IF(J88="","GB-COH-"&amp;K88,"GB-CHC-"&amp;J88))))</f>
        <v>GB-CHC-1080339</v>
      </c>
      <c r="I88" s="11" t="str">
        <f>IF([1]Grants!A89="","",[1]Grants!B89)</f>
        <v>Jewish Community Council of Gateshead</v>
      </c>
      <c r="J88" s="15">
        <f>IF([1]Grants!A89="","",IF(ISBLANK([1]Grants!H89),"",[1]Grants!H89))</f>
        <v>1080339</v>
      </c>
      <c r="K88" s="15" t="str">
        <f>IF([1]Grants!A89="","",IF(ISBLANK([1]Grants!I89),"",TEXT([1]Grants!I89,"00000000")))</f>
        <v/>
      </c>
      <c r="L88" s="11" t="str">
        <f>IF([1]Grants!A89="","",IF([1]Grants!L89="","",[1]Grants!L89))</f>
        <v>NE8 1TY</v>
      </c>
      <c r="M88" s="11" t="str">
        <f>IF([1]Grants!A89="","",IF([1]Grants!G89="","",[1]Grants!G89))</f>
        <v>Gateshead</v>
      </c>
      <c r="N88" s="11" t="str">
        <f>IF([1]Grants!A89="","",IF([1]Grants!G89="","",VLOOKUP(M88,'[1]#fixed_data'!$A$12:$C$27,2,0)))</f>
        <v>E08000037</v>
      </c>
      <c r="O88" s="11" t="str">
        <f>IF([1]Grants!A89="","",IF(M88="","",VLOOKUP(M88,'[1]#fixed_data'!$A$12:$C$27,3,0)))</f>
        <v>MD</v>
      </c>
      <c r="P88" s="11" t="str">
        <f>IF([1]Grants!A89="","",'[1]#fixed_data'!$B$5)</f>
        <v>GB-CHC-1121739</v>
      </c>
      <c r="Q88" s="11" t="str">
        <f>IF([1]Grants!A89="","",'[1]#fixed_data'!$B$6)</f>
        <v>The Ballinger Charitable Trust</v>
      </c>
      <c r="R88" s="16" t="str">
        <f>IF([1]Grants!A89="","",IF([1]Grants!M89="","",IF([1]Grants!M89="YP","Young people",IF([1]Grants!M89="OP","Older people",IF([1]Grants!M89="C","Community")))))</f>
        <v>Community</v>
      </c>
      <c r="S88" s="17">
        <f ca="1">IF([1]Grants!A89="","",'[1]#fixed_data'!$B$7)</f>
        <v>44246</v>
      </c>
      <c r="T88" s="11" t="str">
        <f>IF([1]Grants!A89="","",'[1]#fixed_data'!$B$8)</f>
        <v>https://www.ballingercharitabletrust.org.uk/</v>
      </c>
    </row>
    <row r="89" spans="1:20">
      <c r="A89" s="11" t="str">
        <f>IF([1]Grants!A90="","",CONCATENATE('[1]#fixed_data'!$B$2&amp;[1]Grants!A90))</f>
        <v>360G-BallingerCT-2002-KPCA-1</v>
      </c>
      <c r="B89" s="11" t="str">
        <f>IF([1]Grants!A90="","",CONCATENATE("Grant to "&amp;I89))</f>
        <v>Grant to Kenton Park Community Association</v>
      </c>
      <c r="C89" s="11" t="str">
        <f>IF([1]Grants!A90="","",IF([1]Grants!U90="","",[1]Grants!U90))</f>
        <v>Towards core costs of operation</v>
      </c>
      <c r="D89" s="11" t="str">
        <f>IF([1]Grants!A90="","",'[1]#fixed_data'!$B$3)</f>
        <v>GBP</v>
      </c>
      <c r="E89" s="12">
        <f>IF([1]Grants!A90="","",[1]Grants!F90)</f>
        <v>12000</v>
      </c>
      <c r="F89" s="13">
        <f>IF([1]Grants!A90="","",[1]Grants!C90)</f>
        <v>43889</v>
      </c>
      <c r="G89" s="14">
        <f>IF([1]Grants!A90="","",[1]Grants!D90*12)</f>
        <v>12</v>
      </c>
      <c r="H89" s="11" t="str">
        <f>IF([1]Grants!A90="","",IF(AND(J89="",K89="",[1]Grants!K90=""),'[1]#fixed_data'!$B$4&amp;SUBSTITUTE(I89," ","-"),IF([1]Grants!K90&lt;&gt;"","GB-EDU-"&amp;[1]Grants!K90,IF(J89="","GB-COH-"&amp;K89,"GB-CHC-"&amp;J89))))</f>
        <v>GB-CHC-517690</v>
      </c>
      <c r="I89" s="11" t="str">
        <f>IF([1]Grants!A90="","",[1]Grants!B90)</f>
        <v>Kenton Park Community Association</v>
      </c>
      <c r="J89" s="15">
        <f>IF([1]Grants!A90="","",IF(ISBLANK([1]Grants!H90),"",[1]Grants!H90))</f>
        <v>517690</v>
      </c>
      <c r="K89" s="15" t="str">
        <f>IF([1]Grants!A90="","",IF(ISBLANK([1]Grants!I90),"",TEXT([1]Grants!I90,"00000000")))</f>
        <v/>
      </c>
      <c r="L89" s="11" t="str">
        <f>IF([1]Grants!A90="","",IF([1]Grants!L90="","",[1]Grants!L90))</f>
        <v>NE3 3LL</v>
      </c>
      <c r="M89" s="11" t="str">
        <f>IF([1]Grants!A90="","",IF([1]Grants!G90="","",[1]Grants!G90))</f>
        <v>Newcastle</v>
      </c>
      <c r="N89" s="11" t="str">
        <f>IF([1]Grants!A90="","",IF([1]Grants!G90="","",VLOOKUP(M89,'[1]#fixed_data'!$A$12:$C$27,2,0)))</f>
        <v>E08000021</v>
      </c>
      <c r="O89" s="11" t="str">
        <f>IF([1]Grants!A90="","",IF(M89="","",VLOOKUP(M89,'[1]#fixed_data'!$A$12:$C$27,3,0)))</f>
        <v>MD</v>
      </c>
      <c r="P89" s="11" t="str">
        <f>IF([1]Grants!A90="","",'[1]#fixed_data'!$B$5)</f>
        <v>GB-CHC-1121739</v>
      </c>
      <c r="Q89" s="11" t="str">
        <f>IF([1]Grants!A90="","",'[1]#fixed_data'!$B$6)</f>
        <v>The Ballinger Charitable Trust</v>
      </c>
      <c r="R89" s="16" t="str">
        <f>IF([1]Grants!A90="","",IF([1]Grants!M90="","",IF([1]Grants!M90="YP","Young people",IF([1]Grants!M90="OP","Older people",IF([1]Grants!M90="C","Community")))))</f>
        <v>Community</v>
      </c>
      <c r="S89" s="17">
        <f ca="1">IF([1]Grants!A90="","",'[1]#fixed_data'!$B$7)</f>
        <v>44246</v>
      </c>
      <c r="T89" s="11" t="str">
        <f>IF([1]Grants!A90="","",'[1]#fixed_data'!$B$8)</f>
        <v>https://www.ballingercharitabletrust.org.uk/</v>
      </c>
    </row>
    <row r="90" spans="1:20">
      <c r="A90" s="11" t="str">
        <f>IF([1]Grants!A91="","",CONCATENATE('[1]#fixed_data'!$B$2&amp;[1]Grants!A91))</f>
        <v>360G-BallingerCT-1912-KK-NYP-3</v>
      </c>
      <c r="B90" s="11" t="str">
        <f>IF([1]Grants!A91="","",CONCATENATE("Grant to "&amp;I90))</f>
        <v xml:space="preserve">Grant to Kids Kabin (part of NYP) </v>
      </c>
      <c r="C90" s="11" t="str">
        <f>IF([1]Grants!A91="","",IF([1]Grants!U91="","",[1]Grants!U91))</f>
        <v>Neighbourhood Youth Project</v>
      </c>
      <c r="D90" s="11" t="str">
        <f>IF([1]Grants!A91="","",'[1]#fixed_data'!$B$3)</f>
        <v>GBP</v>
      </c>
      <c r="E90" s="12">
        <f>IF([1]Grants!A91="","",[1]Grants!F91)</f>
        <v>21214</v>
      </c>
      <c r="F90" s="13">
        <f>IF([1]Grants!A91="","",[1]Grants!C91)</f>
        <v>43805</v>
      </c>
      <c r="G90" s="14">
        <f>IF([1]Grants!A91="","",[1]Grants!D91*12)</f>
        <v>36</v>
      </c>
      <c r="H90" s="11" t="str">
        <f>IF([1]Grants!A91="","",IF(AND(J90="",K90="",[1]Grants!K91=""),'[1]#fixed_data'!$B$4&amp;SUBSTITUTE(I90," ","-"),IF([1]Grants!K91&lt;&gt;"","GB-EDU-"&amp;[1]Grants!K91,IF(J90="","GB-COH-"&amp;K90,"GB-CHC-"&amp;J90))))</f>
        <v>GB-CHC-1082896</v>
      </c>
      <c r="I90" s="11" t="str">
        <f>IF([1]Grants!A91="","",[1]Grants!B91)</f>
        <v xml:space="preserve">Kids Kabin (part of NYP) </v>
      </c>
      <c r="J90" s="15">
        <f>IF([1]Grants!A91="","",IF(ISBLANK([1]Grants!H91),"",[1]Grants!H91))</f>
        <v>1082896</v>
      </c>
      <c r="K90" s="15" t="str">
        <f>IF([1]Grants!A91="","",IF(ISBLANK([1]Grants!I91),"",TEXT([1]Grants!I91,"00000000")))</f>
        <v/>
      </c>
      <c r="L90" s="11" t="str">
        <f>IF([1]Grants!A91="","",IF([1]Grants!L91="","",[1]Grants!L91))</f>
        <v>NE6 3DW</v>
      </c>
      <c r="M90" s="11" t="str">
        <f>IF([1]Grants!A91="","",IF([1]Grants!G91="","",[1]Grants!G91))</f>
        <v>Newcastle</v>
      </c>
      <c r="N90" s="11" t="str">
        <f>IF([1]Grants!A91="","",IF([1]Grants!G91="","",VLOOKUP(M90,'[1]#fixed_data'!$A$12:$C$27,2,0)))</f>
        <v>E08000021</v>
      </c>
      <c r="O90" s="11" t="str">
        <f>IF([1]Grants!A91="","",IF(M90="","",VLOOKUP(M90,'[1]#fixed_data'!$A$12:$C$27,3,0)))</f>
        <v>MD</v>
      </c>
      <c r="P90" s="11" t="str">
        <f>IF([1]Grants!A91="","",'[1]#fixed_data'!$B$5)</f>
        <v>GB-CHC-1121739</v>
      </c>
      <c r="Q90" s="11" t="str">
        <f>IF([1]Grants!A91="","",'[1]#fixed_data'!$B$6)</f>
        <v>The Ballinger Charitable Trust</v>
      </c>
      <c r="R90" s="16" t="str">
        <f>IF([1]Grants!A91="","",IF([1]Grants!M91="","",IF([1]Grants!M91="YP","Young people",IF([1]Grants!M91="OP","Older people",IF([1]Grants!M91="C","Community")))))</f>
        <v>Young people</v>
      </c>
      <c r="S90" s="17">
        <f ca="1">IF([1]Grants!A91="","",'[1]#fixed_data'!$B$7)</f>
        <v>44246</v>
      </c>
      <c r="T90" s="11" t="str">
        <f>IF([1]Grants!A91="","",'[1]#fixed_data'!$B$8)</f>
        <v>https://www.ballingercharitabletrust.org.uk/</v>
      </c>
    </row>
    <row r="91" spans="1:20">
      <c r="A91" s="11" t="str">
        <f>IF([1]Grants!A92="","",CONCATENATE('[1]#fixed_data'!$B$2&amp;[1]Grants!A92))</f>
        <v>360G-BallingerCT-2012-KK-1</v>
      </c>
      <c r="B91" s="11" t="str">
        <f>IF([1]Grants!A92="","",CONCATENATE("Grant to "&amp;I91))</f>
        <v xml:space="preserve">Grant to Kids' Kabin </v>
      </c>
      <c r="C91" s="11" t="str">
        <f>IF([1]Grants!A92="","",IF([1]Grants!U92="","",[1]Grants!U92))</f>
        <v>Core costs (salary) : project in Grove Hill M'Boro</v>
      </c>
      <c r="D91" s="11" t="str">
        <f>IF([1]Grants!A92="","",'[1]#fixed_data'!$B$3)</f>
        <v>GBP</v>
      </c>
      <c r="E91" s="12">
        <f>IF([1]Grants!A92="","",[1]Grants!F92)</f>
        <v>6250</v>
      </c>
      <c r="F91" s="13">
        <f>IF([1]Grants!A92="","",[1]Grants!C92)</f>
        <v>44169</v>
      </c>
      <c r="G91" s="14">
        <f>IF([1]Grants!A92="","",[1]Grants!D92*12)</f>
        <v>12</v>
      </c>
      <c r="H91" s="11" t="str">
        <f>IF([1]Grants!A92="","",IF(AND(J91="",K91="",[1]Grants!K92=""),'[1]#fixed_data'!$B$4&amp;SUBSTITUTE(I91," ","-"),IF([1]Grants!K92&lt;&gt;"","GB-EDU-"&amp;[1]Grants!K92,IF(J91="","GB-COH-"&amp;K91,"GB-CHC-"&amp;J91))))</f>
        <v>GB-CHC-1082896</v>
      </c>
      <c r="I91" s="11" t="str">
        <f>IF([1]Grants!A92="","",[1]Grants!B92)</f>
        <v xml:space="preserve">Kids' Kabin </v>
      </c>
      <c r="J91" s="15">
        <f>IF([1]Grants!A92="","",IF(ISBLANK([1]Grants!H92),"",[1]Grants!H92))</f>
        <v>1082896</v>
      </c>
      <c r="K91" s="15" t="str">
        <f>IF([1]Grants!A92="","",IF(ISBLANK([1]Grants!I92),"",TEXT([1]Grants!I92,"00000000")))</f>
        <v/>
      </c>
      <c r="L91" s="11" t="str">
        <f>IF([1]Grants!A92="","",IF([1]Grants!L92="","",[1]Grants!L92))</f>
        <v>NE6 3DW</v>
      </c>
      <c r="M91" s="11" t="str">
        <f>IF([1]Grants!A92="","",IF([1]Grants!G92="","",[1]Grants!G92))</f>
        <v>Newcastle</v>
      </c>
      <c r="N91" s="11" t="str">
        <f>IF([1]Grants!A92="","",IF([1]Grants!G92="","",VLOOKUP(M91,'[1]#fixed_data'!$A$12:$C$27,2,0)))</f>
        <v>E08000021</v>
      </c>
      <c r="O91" s="11" t="str">
        <f>IF([1]Grants!A92="","",IF(M91="","",VLOOKUP(M91,'[1]#fixed_data'!$A$12:$C$27,3,0)))</f>
        <v>MD</v>
      </c>
      <c r="P91" s="11" t="str">
        <f>IF([1]Grants!A92="","",'[1]#fixed_data'!$B$5)</f>
        <v>GB-CHC-1121739</v>
      </c>
      <c r="Q91" s="11" t="str">
        <f>IF([1]Grants!A92="","",'[1]#fixed_data'!$B$6)</f>
        <v>The Ballinger Charitable Trust</v>
      </c>
      <c r="R91" s="16" t="str">
        <f>IF([1]Grants!A92="","",IF([1]Grants!M92="","",IF([1]Grants!M92="YP","Young people",IF([1]Grants!M92="OP","Older people",IF([1]Grants!M92="C","Community")))))</f>
        <v>Young people</v>
      </c>
      <c r="S91" s="17">
        <f ca="1">IF([1]Grants!A92="","",'[1]#fixed_data'!$B$7)</f>
        <v>44246</v>
      </c>
      <c r="T91" s="11" t="str">
        <f>IF([1]Grants!A92="","",'[1]#fixed_data'!$B$8)</f>
        <v>https://www.ballingercharitabletrust.org.uk/</v>
      </c>
    </row>
    <row r="92" spans="1:20">
      <c r="A92" s="11" t="str">
        <f>IF([1]Grants!A93="","",CONCATENATE('[1]#fixed_data'!$B$2&amp;[1]Grants!A93))</f>
        <v>360G-BallingerCT-1903-KKON-3</v>
      </c>
      <c r="B92" s="11" t="str">
        <f>IF([1]Grants!A93="","",CONCATENATE("Grant to "&amp;I92))</f>
        <v>Grant to Kidz Konnekt</v>
      </c>
      <c r="C92" s="11" t="str">
        <f>IF([1]Grants!A93="","",IF([1]Grants!U93="","",[1]Grants!U93))</f>
        <v>Capital costs.</v>
      </c>
      <c r="D92" s="11" t="str">
        <f>IF([1]Grants!A93="","",'[1]#fixed_data'!$B$3)</f>
        <v>GBP</v>
      </c>
      <c r="E92" s="12">
        <f>IF([1]Grants!A93="","",[1]Grants!F93)</f>
        <v>45000</v>
      </c>
      <c r="F92" s="13">
        <f>IF([1]Grants!A93="","",[1]Grants!C93)</f>
        <v>43525</v>
      </c>
      <c r="G92" s="14">
        <f>IF([1]Grants!A93="","",[1]Grants!D93*12)</f>
        <v>36</v>
      </c>
      <c r="H92" s="11" t="str">
        <f>IF([1]Grants!A93="","",IF(AND(J92="",K92="",[1]Grants!K93=""),'[1]#fixed_data'!$B$4&amp;SUBSTITUTE(I92," ","-"),IF([1]Grants!K93&lt;&gt;"","GB-EDU-"&amp;[1]Grants!K93,IF(J92="","GB-COH-"&amp;K92,"GB-CHC-"&amp;J92))))</f>
        <v>GB-COH-06993614</v>
      </c>
      <c r="I92" s="11" t="str">
        <f>IF([1]Grants!A93="","",[1]Grants!B93)</f>
        <v>Kidz Konnekt</v>
      </c>
      <c r="J92" s="15" t="str">
        <f>IF([1]Grants!A93="","",IF(ISBLANK([1]Grants!H93),"",[1]Grants!H93))</f>
        <v/>
      </c>
      <c r="K92" s="15" t="str">
        <f>IF([1]Grants!A93="","",IF(ISBLANK([1]Grants!I93),"",TEXT([1]Grants!I93,"00000000")))</f>
        <v>06993614</v>
      </c>
      <c r="L92" s="11" t="str">
        <f>IF([1]Grants!A93="","",IF([1]Grants!L93="","",[1]Grants!L93))</f>
        <v>TS6 9AE</v>
      </c>
      <c r="M92" s="11" t="str">
        <f>IF([1]Grants!A93="","",IF([1]Grants!G93="","",[1]Grants!G93))</f>
        <v>Redcar &amp; Cleveland</v>
      </c>
      <c r="N92" s="11" t="str">
        <f>IF([1]Grants!A93="","",IF([1]Grants!G93="","",VLOOKUP(M92,'[1]#fixed_data'!$A$12:$C$27,2,0)))</f>
        <v>E06000003</v>
      </c>
      <c r="O92" s="11" t="str">
        <f>IF([1]Grants!A93="","",IF(M92="","",VLOOKUP(M92,'[1]#fixed_data'!$A$12:$C$27,3,0)))</f>
        <v>UA</v>
      </c>
      <c r="P92" s="11" t="str">
        <f>IF([1]Grants!A93="","",'[1]#fixed_data'!$B$5)</f>
        <v>GB-CHC-1121739</v>
      </c>
      <c r="Q92" s="11" t="str">
        <f>IF([1]Grants!A93="","",'[1]#fixed_data'!$B$6)</f>
        <v>The Ballinger Charitable Trust</v>
      </c>
      <c r="R92" s="16" t="str">
        <f>IF([1]Grants!A93="","",IF([1]Grants!M93="","",IF([1]Grants!M93="YP","Young people",IF([1]Grants!M93="OP","Older people",IF([1]Grants!M93="C","Community")))))</f>
        <v>Young people</v>
      </c>
      <c r="S92" s="17">
        <f ca="1">IF([1]Grants!A93="","",'[1]#fixed_data'!$B$7)</f>
        <v>44246</v>
      </c>
      <c r="T92" s="11" t="str">
        <f>IF([1]Grants!A93="","",'[1]#fixed_data'!$B$8)</f>
        <v>https://www.ballingercharitabletrust.org.uk/</v>
      </c>
    </row>
    <row r="93" spans="1:20">
      <c r="A93" s="11" t="str">
        <f>IF([1]Grants!A94="","",CONCATENATE('[1]#fixed_data'!$B$2&amp;[1]Grants!A94))</f>
        <v>360G-BallingerCT-1809-KRFRC-3</v>
      </c>
      <c r="B93" s="11" t="str">
        <f>IF([1]Grants!A94="","",CONCATENATE("Grant to "&amp;I93))</f>
        <v>Grant to Kilmarnock Road Children &amp; Young People Family Resource Centre</v>
      </c>
      <c r="C93" s="11" t="str">
        <f>IF([1]Grants!A94="","",IF([1]Grants!U94="","",[1]Grants!U94))</f>
        <v>Capital Y1 / core costs Y2&amp;3</v>
      </c>
      <c r="D93" s="11" t="str">
        <f>IF([1]Grants!A94="","",'[1]#fixed_data'!$B$3)</f>
        <v>GBP</v>
      </c>
      <c r="E93" s="12">
        <f>IF([1]Grants!A94="","",[1]Grants!F94)</f>
        <v>47350</v>
      </c>
      <c r="F93" s="13">
        <f>IF([1]Grants!A94="","",[1]Grants!C94)</f>
        <v>43364</v>
      </c>
      <c r="G93" s="14">
        <f>IF([1]Grants!A94="","",[1]Grants!D94*12)</f>
        <v>36</v>
      </c>
      <c r="H93" s="11" t="str">
        <f>IF([1]Grants!A94="","",IF(AND(J93="",K93="",[1]Grants!K94=""),'[1]#fixed_data'!$B$4&amp;SUBSTITUTE(I93," ","-"),IF([1]Grants!K94&lt;&gt;"","GB-EDU-"&amp;[1]Grants!K94,IF(J93="","GB-COH-"&amp;K93,"GB-CHC-"&amp;J93))))</f>
        <v>GB-CHC-1162287</v>
      </c>
      <c r="I93" s="11" t="str">
        <f>IF([1]Grants!A94="","",[1]Grants!B94)</f>
        <v>Kilmarnock Road Children &amp; Young People Family Resource Centre</v>
      </c>
      <c r="J93" s="15">
        <f>IF([1]Grants!A94="","",IF(ISBLANK([1]Grants!H94),"",[1]Grants!H94))</f>
        <v>1162287</v>
      </c>
      <c r="K93" s="15" t="str">
        <f>IF([1]Grants!A94="","",IF(ISBLANK([1]Grants!I94),"",TEXT([1]Grants!I94,"00000000")))</f>
        <v/>
      </c>
      <c r="L93" s="11" t="str">
        <f>IF([1]Grants!A94="","",IF([1]Grants!L94="","",[1]Grants!L94))</f>
        <v>TS25 3NU</v>
      </c>
      <c r="M93" s="11" t="str">
        <f>IF([1]Grants!A94="","",IF([1]Grants!G94="","",[1]Grants!G94))</f>
        <v>Hartlepool</v>
      </c>
      <c r="N93" s="11" t="str">
        <f>IF([1]Grants!A94="","",IF([1]Grants!G94="","",VLOOKUP(M93,'[1]#fixed_data'!$A$12:$C$27,2,0)))</f>
        <v>E06000001</v>
      </c>
      <c r="O93" s="11" t="str">
        <f>IF([1]Grants!A94="","",IF(M93="","",VLOOKUP(M93,'[1]#fixed_data'!$A$12:$C$27,3,0)))</f>
        <v>UA</v>
      </c>
      <c r="P93" s="11" t="str">
        <f>IF([1]Grants!A94="","",'[1]#fixed_data'!$B$5)</f>
        <v>GB-CHC-1121739</v>
      </c>
      <c r="Q93" s="11" t="str">
        <f>IF([1]Grants!A94="","",'[1]#fixed_data'!$B$6)</f>
        <v>The Ballinger Charitable Trust</v>
      </c>
      <c r="R93" s="16" t="str">
        <f>IF([1]Grants!A94="","",IF([1]Grants!M94="","",IF([1]Grants!M94="YP","Young people",IF([1]Grants!M94="OP","Older people",IF([1]Grants!M94="C","Community")))))</f>
        <v>Young people</v>
      </c>
      <c r="S93" s="17">
        <f ca="1">IF([1]Grants!A94="","",'[1]#fixed_data'!$B$7)</f>
        <v>44246</v>
      </c>
      <c r="T93" s="11" t="str">
        <f>IF([1]Grants!A94="","",'[1]#fixed_data'!$B$8)</f>
        <v>https://www.ballingercharitabletrust.org.uk/</v>
      </c>
    </row>
    <row r="94" spans="1:20">
      <c r="A94" s="11" t="str">
        <f>IF([1]Grants!A95="","",CONCATENATE('[1]#fixed_data'!$B$2&amp;[1]Grants!A95))</f>
        <v>360G-BallingerCT-1906-KC-3</v>
      </c>
      <c r="B94" s="11" t="str">
        <f>IF([1]Grants!A95="","",CONCATENATE("Grant to "&amp;I94))</f>
        <v>Grant to King's Church</v>
      </c>
      <c r="C94" s="11" t="str">
        <f>IF([1]Grants!A95="","",IF([1]Grants!U95="","",[1]Grants!U95))</f>
        <v>Work with Elderly &amp; Socially Isolated</v>
      </c>
      <c r="D94" s="11" t="str">
        <f>IF([1]Grants!A95="","",'[1]#fixed_data'!$B$3)</f>
        <v>GBP</v>
      </c>
      <c r="E94" s="12">
        <f>IF([1]Grants!A95="","",[1]Grants!F95)</f>
        <v>22500</v>
      </c>
      <c r="F94" s="13">
        <f>IF([1]Grants!A95="","",[1]Grants!C95)</f>
        <v>43630</v>
      </c>
      <c r="G94" s="14">
        <f>IF([1]Grants!A95="","",[1]Grants!D95*12)</f>
        <v>36</v>
      </c>
      <c r="H94" s="11" t="str">
        <f>IF([1]Grants!A95="","",IF(AND(J94="",K94="",[1]Grants!K95=""),'[1]#fixed_data'!$B$4&amp;SUBSTITUTE(I94," ","-"),IF([1]Grants!K95&lt;&gt;"","GB-EDU-"&amp;[1]Grants!K95,IF(J94="","GB-COH-"&amp;K94,"GB-CHC-"&amp;J94))))</f>
        <v>GB-CHC-1109392</v>
      </c>
      <c r="I94" s="11" t="str">
        <f>IF([1]Grants!A95="","",[1]Grants!B95)</f>
        <v>King's Church</v>
      </c>
      <c r="J94" s="15">
        <f>IF([1]Grants!A95="","",IF(ISBLANK([1]Grants!H95),"",[1]Grants!H95))</f>
        <v>1109392</v>
      </c>
      <c r="K94" s="15" t="str">
        <f>IF([1]Grants!A95="","",IF(ISBLANK([1]Grants!I95),"",TEXT([1]Grants!I95,"00000000")))</f>
        <v/>
      </c>
      <c r="L94" s="11" t="str">
        <f>IF([1]Grants!A95="","",IF([1]Grants!L95="","",[1]Grants!L95))</f>
        <v>DH1 4LT</v>
      </c>
      <c r="M94" s="11" t="str">
        <f>IF([1]Grants!A95="","",IF([1]Grants!G95="","",[1]Grants!G95))</f>
        <v>Co. Durham</v>
      </c>
      <c r="N94" s="11" t="str">
        <f>IF([1]Grants!A95="","",IF([1]Grants!G95="","",VLOOKUP(M94,'[1]#fixed_data'!$A$12:$C$27,2,0)))</f>
        <v>E06000047</v>
      </c>
      <c r="O94" s="11" t="str">
        <f>IF([1]Grants!A95="","",IF(M94="","",VLOOKUP(M94,'[1]#fixed_data'!$A$12:$C$27,3,0)))</f>
        <v>UA</v>
      </c>
      <c r="P94" s="11" t="str">
        <f>IF([1]Grants!A95="","",'[1]#fixed_data'!$B$5)</f>
        <v>GB-CHC-1121739</v>
      </c>
      <c r="Q94" s="11" t="str">
        <f>IF([1]Grants!A95="","",'[1]#fixed_data'!$B$6)</f>
        <v>The Ballinger Charitable Trust</v>
      </c>
      <c r="R94" s="16" t="str">
        <f>IF([1]Grants!A95="","",IF([1]Grants!M95="","",IF([1]Grants!M95="YP","Young people",IF([1]Grants!M95="OP","Older people",IF([1]Grants!M95="C","Community")))))</f>
        <v>Older people</v>
      </c>
      <c r="S94" s="17">
        <f ca="1">IF([1]Grants!A95="","",'[1]#fixed_data'!$B$7)</f>
        <v>44246</v>
      </c>
      <c r="T94" s="11" t="str">
        <f>IF([1]Grants!A95="","",'[1]#fixed_data'!$B$8)</f>
        <v>https://www.ballingercharitabletrust.org.uk/</v>
      </c>
    </row>
    <row r="95" spans="1:20">
      <c r="A95" s="11" t="str">
        <f>IF([1]Grants!A96="","",CONCATENATE('[1]#fixed_data'!$B$2&amp;[1]Grants!A96))</f>
        <v>360G-BallingerCT-1809-LOS-1</v>
      </c>
      <c r="B95" s="11" t="str">
        <f>IF([1]Grants!A96="","",CONCATENATE("Grant to "&amp;I95))</f>
        <v>Grant to Ladies of Steel</v>
      </c>
      <c r="C95" s="11" t="str">
        <f>IF([1]Grants!A96="","",IF([1]Grants!U96="","",[1]Grants!U96))</f>
        <v>Christmas Pageant D'stown</v>
      </c>
      <c r="D95" s="11" t="str">
        <f>IF([1]Grants!A96="","",'[1]#fixed_data'!$B$3)</f>
        <v>GBP</v>
      </c>
      <c r="E95" s="12">
        <f>IF([1]Grants!A96="","",[1]Grants!F96)</f>
        <v>1500</v>
      </c>
      <c r="F95" s="13">
        <f>IF([1]Grants!A96="","",[1]Grants!C96)</f>
        <v>43364</v>
      </c>
      <c r="G95" s="14">
        <f>IF([1]Grants!A96="","",[1]Grants!D96*12)</f>
        <v>12</v>
      </c>
      <c r="H95" s="11" t="str">
        <f>IF([1]Grants!A96="","",IF(AND(J95="",K95="",[1]Grants!K96=""),'[1]#fixed_data'!$B$4&amp;SUBSTITUTE(I95," ","-"),IF([1]Grants!K96&lt;&gt;"","GB-EDU-"&amp;[1]Grants!K96,IF(J95="","GB-COH-"&amp;K95,"GB-CHC-"&amp;J95))))</f>
        <v>360G-BallingerCT-ORG:Ladies-of-Steel</v>
      </c>
      <c r="I95" s="11" t="str">
        <f>IF([1]Grants!A96="","",[1]Grants!B96)</f>
        <v>Ladies of Steel</v>
      </c>
      <c r="J95" s="15" t="str">
        <f>IF([1]Grants!A96="","",IF(ISBLANK([1]Grants!H96),"",[1]Grants!H96))</f>
        <v/>
      </c>
      <c r="K95" s="15" t="str">
        <f>IF([1]Grants!A96="","",IF(ISBLANK([1]Grants!I96),"",TEXT([1]Grants!I96,"00000000")))</f>
        <v/>
      </c>
      <c r="L95" s="11" t="str">
        <f>IF([1]Grants!A96="","",IF([1]Grants!L96="","",[1]Grants!L96))</f>
        <v>TS10 5LZ</v>
      </c>
      <c r="M95" s="11" t="str">
        <f>IF([1]Grants!A96="","",IF([1]Grants!G96="","",[1]Grants!G96))</f>
        <v>Redcar &amp; Cleveland</v>
      </c>
      <c r="N95" s="11" t="str">
        <f>IF([1]Grants!A96="","",IF([1]Grants!G96="","",VLOOKUP(M95,'[1]#fixed_data'!$A$12:$C$27,2,0)))</f>
        <v>E06000003</v>
      </c>
      <c r="O95" s="11" t="str">
        <f>IF([1]Grants!A96="","",IF(M95="","",VLOOKUP(M95,'[1]#fixed_data'!$A$12:$C$27,3,0)))</f>
        <v>UA</v>
      </c>
      <c r="P95" s="11" t="str">
        <f>IF([1]Grants!A96="","",'[1]#fixed_data'!$B$5)</f>
        <v>GB-CHC-1121739</v>
      </c>
      <c r="Q95" s="11" t="str">
        <f>IF([1]Grants!A96="","",'[1]#fixed_data'!$B$6)</f>
        <v>The Ballinger Charitable Trust</v>
      </c>
      <c r="R95" s="16" t="str">
        <f>IF([1]Grants!A96="","",IF([1]Grants!M96="","",IF([1]Grants!M96="YP","Young people",IF([1]Grants!M96="OP","Older people",IF([1]Grants!M96="C","Community")))))</f>
        <v>Community</v>
      </c>
      <c r="S95" s="17">
        <f ca="1">IF([1]Grants!A96="","",'[1]#fixed_data'!$B$7)</f>
        <v>44246</v>
      </c>
      <c r="T95" s="11" t="str">
        <f>IF([1]Grants!A96="","",'[1]#fixed_data'!$B$8)</f>
        <v>https://www.ballingercharitabletrust.org.uk/</v>
      </c>
    </row>
    <row r="96" spans="1:20">
      <c r="A96" s="11" t="str">
        <f>IF([1]Grants!A97="","",CONCATENATE('[1]#fixed_data'!$B$2&amp;[1]Grants!A97))</f>
        <v>360G-BallingerCT-1912-LOS-1</v>
      </c>
      <c r="B96" s="11" t="str">
        <f>IF([1]Grants!A97="","",CONCATENATE("Grant to "&amp;I96))</f>
        <v xml:space="preserve">Grant to Ladies of Steel </v>
      </c>
      <c r="C96" s="11" t="str">
        <f>IF([1]Grants!A97="","",IF([1]Grants!U97="","",[1]Grants!U97))</f>
        <v>Christmas Pageant D'stown</v>
      </c>
      <c r="D96" s="11" t="str">
        <f>IF([1]Grants!A97="","",'[1]#fixed_data'!$B$3)</f>
        <v>GBP</v>
      </c>
      <c r="E96" s="12">
        <f>IF([1]Grants!A97="","",[1]Grants!F97)</f>
        <v>1500</v>
      </c>
      <c r="F96" s="13">
        <f>IF([1]Grants!A97="","",[1]Grants!C97)</f>
        <v>43805</v>
      </c>
      <c r="G96" s="14">
        <f>IF([1]Grants!A97="","",[1]Grants!D97*12)</f>
        <v>12</v>
      </c>
      <c r="H96" s="11" t="str">
        <f>IF([1]Grants!A97="","",IF(AND(J96="",K96="",[1]Grants!K97=""),'[1]#fixed_data'!$B$4&amp;SUBSTITUTE(I96," ","-"),IF([1]Grants!K97&lt;&gt;"","GB-EDU-"&amp;[1]Grants!K97,IF(J96="","GB-COH-"&amp;K96,"GB-CHC-"&amp;J96))))</f>
        <v>360G-BallingerCT-ORG:Ladies-of-Steel-</v>
      </c>
      <c r="I96" s="11" t="str">
        <f>IF([1]Grants!A97="","",[1]Grants!B97)</f>
        <v xml:space="preserve">Ladies of Steel </v>
      </c>
      <c r="J96" s="15" t="str">
        <f>IF([1]Grants!A97="","",IF(ISBLANK([1]Grants!H97),"",[1]Grants!H97))</f>
        <v/>
      </c>
      <c r="K96" s="15" t="str">
        <f>IF([1]Grants!A97="","",IF(ISBLANK([1]Grants!I97),"",TEXT([1]Grants!I97,"00000000")))</f>
        <v/>
      </c>
      <c r="L96" s="11" t="str">
        <f>IF([1]Grants!A97="","",IF([1]Grants!L97="","",[1]Grants!L97))</f>
        <v>TS10 5LZ</v>
      </c>
      <c r="M96" s="11" t="str">
        <f>IF([1]Grants!A97="","",IF([1]Grants!G97="","",[1]Grants!G97))</f>
        <v>Redcar &amp; Cleveland</v>
      </c>
      <c r="N96" s="11" t="str">
        <f>IF([1]Grants!A97="","",IF([1]Grants!G97="","",VLOOKUP(M96,'[1]#fixed_data'!$A$12:$C$27,2,0)))</f>
        <v>E06000003</v>
      </c>
      <c r="O96" s="11" t="str">
        <f>IF([1]Grants!A97="","",IF(M96="","",VLOOKUP(M96,'[1]#fixed_data'!$A$12:$C$27,3,0)))</f>
        <v>UA</v>
      </c>
      <c r="P96" s="11" t="str">
        <f>IF([1]Grants!A97="","",'[1]#fixed_data'!$B$5)</f>
        <v>GB-CHC-1121739</v>
      </c>
      <c r="Q96" s="11" t="str">
        <f>IF([1]Grants!A97="","",'[1]#fixed_data'!$B$6)</f>
        <v>The Ballinger Charitable Trust</v>
      </c>
      <c r="R96" s="16" t="str">
        <f>IF([1]Grants!A97="","",IF([1]Grants!M97="","",IF([1]Grants!M97="YP","Young people",IF([1]Grants!M97="OP","Older people",IF([1]Grants!M97="C","Community")))))</f>
        <v>Community</v>
      </c>
      <c r="S96" s="17">
        <f ca="1">IF([1]Grants!A97="","",'[1]#fixed_data'!$B$7)</f>
        <v>44246</v>
      </c>
      <c r="T96" s="11" t="str">
        <f>IF([1]Grants!A97="","",'[1]#fixed_data'!$B$8)</f>
        <v>https://www.ballingercharitabletrust.org.uk/</v>
      </c>
    </row>
    <row r="97" spans="1:20">
      <c r="A97" s="11" t="str">
        <f>IF([1]Grants!A98="","",CONCATENATE('[1]#fixed_data'!$B$2&amp;[1]Grants!A98))</f>
        <v>360G-BallingerCT-1802-LITC-1</v>
      </c>
      <c r="B97" s="11" t="str">
        <f>IF([1]Grants!A98="","",CONCATENATE("Grant to "&amp;I97))</f>
        <v>Grant to Lawnmowers Independent Theatre Company</v>
      </c>
      <c r="C97" s="11" t="str">
        <f>IF([1]Grants!A98="","",IF([1]Grants!U98="","",[1]Grants!U98))</f>
        <v>Supporting youth theatre &amp; hip-hop groups for those with disabilities</v>
      </c>
      <c r="D97" s="11" t="str">
        <f>IF([1]Grants!A98="","",'[1]#fixed_data'!$B$3)</f>
        <v>GBP</v>
      </c>
      <c r="E97" s="12">
        <f>IF([1]Grants!A98="","",[1]Grants!F98)</f>
        <v>15000</v>
      </c>
      <c r="F97" s="13">
        <f>IF([1]Grants!A98="","",[1]Grants!C98)</f>
        <v>43154</v>
      </c>
      <c r="G97" s="14">
        <f>IF([1]Grants!A98="","",[1]Grants!D98*12)</f>
        <v>12</v>
      </c>
      <c r="H97" s="11" t="str">
        <f>IF([1]Grants!A98="","",IF(AND(J97="",K97="",[1]Grants!K98=""),'[1]#fixed_data'!$B$4&amp;SUBSTITUTE(I97," ","-"),IF([1]Grants!K98&lt;&gt;"","GB-EDU-"&amp;[1]Grants!K98,IF(J97="","GB-COH-"&amp;K97,"GB-CHC-"&amp;J97))))</f>
        <v>GB-COH-03995521</v>
      </c>
      <c r="I97" s="11" t="str">
        <f>IF([1]Grants!A98="","",[1]Grants!B98)</f>
        <v>Lawnmowers Independent Theatre Company</v>
      </c>
      <c r="J97" s="15" t="str">
        <f>IF([1]Grants!A98="","",IF(ISBLANK([1]Grants!H98),"",[1]Grants!H98))</f>
        <v/>
      </c>
      <c r="K97" s="15" t="str">
        <f>IF([1]Grants!A98="","",IF(ISBLANK([1]Grants!I98),"",TEXT([1]Grants!I98,"00000000")))</f>
        <v>03995521</v>
      </c>
      <c r="L97" s="11" t="str">
        <f>IF([1]Grants!A98="","",IF([1]Grants!L98="","",[1]Grants!L98))</f>
        <v>NE10 0QD</v>
      </c>
      <c r="M97" s="11" t="str">
        <f>IF([1]Grants!A98="","",IF([1]Grants!G98="","",[1]Grants!G98))</f>
        <v>Gateshead</v>
      </c>
      <c r="N97" s="11" t="str">
        <f>IF([1]Grants!A98="","",IF([1]Grants!G98="","",VLOOKUP(M97,'[1]#fixed_data'!$A$12:$C$27,2,0)))</f>
        <v>E08000037</v>
      </c>
      <c r="O97" s="11" t="str">
        <f>IF([1]Grants!A98="","",IF(M97="","",VLOOKUP(M97,'[1]#fixed_data'!$A$12:$C$27,3,0)))</f>
        <v>MD</v>
      </c>
      <c r="P97" s="11" t="str">
        <f>IF([1]Grants!A98="","",'[1]#fixed_data'!$B$5)</f>
        <v>GB-CHC-1121739</v>
      </c>
      <c r="Q97" s="11" t="str">
        <f>IF([1]Grants!A98="","",'[1]#fixed_data'!$B$6)</f>
        <v>The Ballinger Charitable Trust</v>
      </c>
      <c r="R97" s="16" t="str">
        <f>IF([1]Grants!A98="","",IF([1]Grants!M98="","",IF([1]Grants!M98="YP","Young people",IF([1]Grants!M98="OP","Older people",IF([1]Grants!M98="C","Community")))))</f>
        <v>Young people</v>
      </c>
      <c r="S97" s="17">
        <f ca="1">IF([1]Grants!A98="","",'[1]#fixed_data'!$B$7)</f>
        <v>44246</v>
      </c>
      <c r="T97" s="11" t="str">
        <f>IF([1]Grants!A98="","",'[1]#fixed_data'!$B$8)</f>
        <v>https://www.ballingercharitabletrust.org.uk/</v>
      </c>
    </row>
    <row r="98" spans="1:20">
      <c r="A98" s="11" t="str">
        <f>IF([1]Grants!A99="","",CONCATENATE('[1]#fixed_data'!$B$2&amp;[1]Grants!A99))</f>
        <v>360G-BallingerCT-1903-LITC-1</v>
      </c>
      <c r="B98" s="11" t="str">
        <f>IF([1]Grants!A99="","",CONCATENATE("Grant to "&amp;I98))</f>
        <v>Grant to Lawnmowers Independent Theatre Company</v>
      </c>
      <c r="C98" s="11" t="str">
        <f>IF([1]Grants!A99="","",IF([1]Grants!U99="","",[1]Grants!U99))</f>
        <v>Youth theatre/hip hop</v>
      </c>
      <c r="D98" s="11" t="str">
        <f>IF([1]Grants!A99="","",'[1]#fixed_data'!$B$3)</f>
        <v>GBP</v>
      </c>
      <c r="E98" s="12">
        <f>IF([1]Grants!A99="","",[1]Grants!F99)</f>
        <v>15000</v>
      </c>
      <c r="F98" s="13">
        <f>IF([1]Grants!A99="","",[1]Grants!C99)</f>
        <v>43525</v>
      </c>
      <c r="G98" s="14">
        <f>IF([1]Grants!A99="","",[1]Grants!D99*12)</f>
        <v>12</v>
      </c>
      <c r="H98" s="11" t="str">
        <f>IF([1]Grants!A99="","",IF(AND(J98="",K98="",[1]Grants!K99=""),'[1]#fixed_data'!$B$4&amp;SUBSTITUTE(I98," ","-"),IF([1]Grants!K99&lt;&gt;"","GB-EDU-"&amp;[1]Grants!K99,IF(J98="","GB-COH-"&amp;K98,"GB-CHC-"&amp;J98))))</f>
        <v>GB-COH-03995521</v>
      </c>
      <c r="I98" s="11" t="str">
        <f>IF([1]Grants!A99="","",[1]Grants!B99)</f>
        <v>Lawnmowers Independent Theatre Company</v>
      </c>
      <c r="J98" s="15" t="str">
        <f>IF([1]Grants!A99="","",IF(ISBLANK([1]Grants!H99),"",[1]Grants!H99))</f>
        <v/>
      </c>
      <c r="K98" s="15" t="str">
        <f>IF([1]Grants!A99="","",IF(ISBLANK([1]Grants!I99),"",TEXT([1]Grants!I99,"00000000")))</f>
        <v>03995521</v>
      </c>
      <c r="L98" s="11" t="str">
        <f>IF([1]Grants!A99="","",IF([1]Grants!L99="","",[1]Grants!L99))</f>
        <v>NE10 0QD</v>
      </c>
      <c r="M98" s="11" t="str">
        <f>IF([1]Grants!A99="","",IF([1]Grants!G99="","",[1]Grants!G99))</f>
        <v>Gateshead</v>
      </c>
      <c r="N98" s="11" t="str">
        <f>IF([1]Grants!A99="","",IF([1]Grants!G99="","",VLOOKUP(M98,'[1]#fixed_data'!$A$12:$C$27,2,0)))</f>
        <v>E08000037</v>
      </c>
      <c r="O98" s="11" t="str">
        <f>IF([1]Grants!A99="","",IF(M98="","",VLOOKUP(M98,'[1]#fixed_data'!$A$12:$C$27,3,0)))</f>
        <v>MD</v>
      </c>
      <c r="P98" s="11" t="str">
        <f>IF([1]Grants!A99="","",'[1]#fixed_data'!$B$5)</f>
        <v>GB-CHC-1121739</v>
      </c>
      <c r="Q98" s="11" t="str">
        <f>IF([1]Grants!A99="","",'[1]#fixed_data'!$B$6)</f>
        <v>The Ballinger Charitable Trust</v>
      </c>
      <c r="R98" s="16" t="str">
        <f>IF([1]Grants!A99="","",IF([1]Grants!M99="","",IF([1]Grants!M99="YP","Young people",IF([1]Grants!M99="OP","Older people",IF([1]Grants!M99="C","Community")))))</f>
        <v>Young people</v>
      </c>
      <c r="S98" s="17">
        <f ca="1">IF([1]Grants!A99="","",'[1]#fixed_data'!$B$7)</f>
        <v>44246</v>
      </c>
      <c r="T98" s="11" t="str">
        <f>IF([1]Grants!A99="","",'[1]#fixed_data'!$B$8)</f>
        <v>https://www.ballingercharitabletrust.org.uk/</v>
      </c>
    </row>
    <row r="99" spans="1:20">
      <c r="A99" s="11" t="str">
        <f>IF([1]Grants!A100="","",CONCATENATE('[1]#fixed_data'!$B$2&amp;[1]Grants!A100))</f>
        <v>360G-BallingerCT-1906-MC-1</v>
      </c>
      <c r="B99" s="11" t="str">
        <f>IF([1]Grants!A100="","",CONCATENATE("Grant to "&amp;I99))</f>
        <v>Grant to Making Changes</v>
      </c>
      <c r="C99" s="11" t="str">
        <f>IF([1]Grants!A100="","",IF([1]Grants!U100="","",[1]Grants!U100))</f>
        <v>Towards core costs of operation</v>
      </c>
      <c r="D99" s="11" t="str">
        <f>IF([1]Grants!A100="","",'[1]#fixed_data'!$B$3)</f>
        <v>GBP</v>
      </c>
      <c r="E99" s="12">
        <f>IF([1]Grants!A100="","",[1]Grants!F100)</f>
        <v>1000</v>
      </c>
      <c r="F99" s="13">
        <f>IF([1]Grants!A100="","",[1]Grants!C100)</f>
        <v>43630</v>
      </c>
      <c r="G99" s="14">
        <f>IF([1]Grants!A100="","",[1]Grants!D100*12)</f>
        <v>12</v>
      </c>
      <c r="H99" s="11" t="str">
        <f>IF([1]Grants!A100="","",IF(AND(J99="",K99="",[1]Grants!K100=""),'[1]#fixed_data'!$B$4&amp;SUBSTITUTE(I99," ","-"),IF([1]Grants!K100&lt;&gt;"","GB-EDU-"&amp;[1]Grants!K100,IF(J99="","GB-COH-"&amp;K99,"GB-CHC-"&amp;J99))))</f>
        <v>GB-CHC-1149275</v>
      </c>
      <c r="I99" s="11" t="str">
        <f>IF([1]Grants!A100="","",[1]Grants!B100)</f>
        <v>Making Changes</v>
      </c>
      <c r="J99" s="15">
        <f>IF([1]Grants!A100="","",IF(ISBLANK([1]Grants!H100),"",[1]Grants!H100))</f>
        <v>1149275</v>
      </c>
      <c r="K99" s="15" t="str">
        <f>IF([1]Grants!A100="","",IF(ISBLANK([1]Grants!I100),"",TEXT([1]Grants!I100,"00000000")))</f>
        <v/>
      </c>
      <c r="L99" s="11" t="str">
        <f>IF([1]Grants!A100="","",IF([1]Grants!L100="","",[1]Grants!L100))</f>
        <v>NE10 9DX</v>
      </c>
      <c r="M99" s="11" t="str">
        <f>IF([1]Grants!A100="","",IF([1]Grants!G100="","",[1]Grants!G100))</f>
        <v>Gateshead</v>
      </c>
      <c r="N99" s="11" t="str">
        <f>IF([1]Grants!A100="","",IF([1]Grants!G100="","",VLOOKUP(M99,'[1]#fixed_data'!$A$12:$C$27,2,0)))</f>
        <v>E08000037</v>
      </c>
      <c r="O99" s="11" t="str">
        <f>IF([1]Grants!A100="","",IF(M99="","",VLOOKUP(M99,'[1]#fixed_data'!$A$12:$C$27,3,0)))</f>
        <v>MD</v>
      </c>
      <c r="P99" s="11" t="str">
        <f>IF([1]Grants!A100="","",'[1]#fixed_data'!$B$5)</f>
        <v>GB-CHC-1121739</v>
      </c>
      <c r="Q99" s="11" t="str">
        <f>IF([1]Grants!A100="","",'[1]#fixed_data'!$B$6)</f>
        <v>The Ballinger Charitable Trust</v>
      </c>
      <c r="R99" s="16" t="str">
        <f>IF([1]Grants!A100="","",IF([1]Grants!M100="","",IF([1]Grants!M100="YP","Young people",IF([1]Grants!M100="OP","Older people",IF([1]Grants!M100="C","Community")))))</f>
        <v>Young people</v>
      </c>
      <c r="S99" s="17">
        <f ca="1">IF([1]Grants!A100="","",'[1]#fixed_data'!$B$7)</f>
        <v>44246</v>
      </c>
      <c r="T99" s="11" t="str">
        <f>IF([1]Grants!A100="","",'[1]#fixed_data'!$B$8)</f>
        <v>https://www.ballingercharitabletrust.org.uk/</v>
      </c>
    </row>
    <row r="100" spans="1:20">
      <c r="A100" s="11" t="str">
        <f>IF([1]Grants!A101="","",CONCATENATE('[1]#fixed_data'!$B$2&amp;[1]Grants!A101))</f>
        <v>360G-BallingerCT-1909-MWC-1</v>
      </c>
      <c r="B100" s="11" t="str">
        <f>IF([1]Grants!A101="","",CONCATENATE("Grant to "&amp;I100))</f>
        <v xml:space="preserve">Grant to Meadow Well Connected </v>
      </c>
      <c r="C100" s="11" t="str">
        <f>IF([1]Grants!A101="","",IF([1]Grants!U101="","",[1]Grants!U101))</f>
        <v>Towards core costs of operation</v>
      </c>
      <c r="D100" s="11" t="str">
        <f>IF([1]Grants!A101="","",'[1]#fixed_data'!$B$3)</f>
        <v>GBP</v>
      </c>
      <c r="E100" s="12">
        <f>IF([1]Grants!A101="","",[1]Grants!F101)</f>
        <v>15000</v>
      </c>
      <c r="F100" s="13">
        <f>IF([1]Grants!A101="","",[1]Grants!C101)</f>
        <v>43728</v>
      </c>
      <c r="G100" s="14">
        <f>IF([1]Grants!A101="","",[1]Grants!D101*12)</f>
        <v>12</v>
      </c>
      <c r="H100" s="11" t="str">
        <f>IF([1]Grants!A101="","",IF(AND(J100="",K100="",[1]Grants!K101=""),'[1]#fixed_data'!$B$4&amp;SUBSTITUTE(I100," ","-"),IF([1]Grants!K101&lt;&gt;"","GB-EDU-"&amp;[1]Grants!K101,IF(J100="","GB-COH-"&amp;K100,"GB-CHC-"&amp;J100))))</f>
        <v>GB-COH-03433217</v>
      </c>
      <c r="I100" s="11" t="str">
        <f>IF([1]Grants!A101="","",[1]Grants!B101)</f>
        <v xml:space="preserve">Meadow Well Connected </v>
      </c>
      <c r="J100" s="15" t="str">
        <f>IF([1]Grants!A101="","",IF(ISBLANK([1]Grants!H101),"",[1]Grants!H101))</f>
        <v/>
      </c>
      <c r="K100" s="15" t="str">
        <f>IF([1]Grants!A101="","",IF(ISBLANK([1]Grants!I101),"",TEXT([1]Grants!I101,"00000000")))</f>
        <v>03433217</v>
      </c>
      <c r="L100" s="11" t="str">
        <f>IF([1]Grants!A101="","",IF([1]Grants!L101="","",[1]Grants!L101))</f>
        <v>NE29 6BA</v>
      </c>
      <c r="M100" s="11" t="str">
        <f>IF([1]Grants!A101="","",IF([1]Grants!G101="","",[1]Grants!G101))</f>
        <v>North Tyneside</v>
      </c>
      <c r="N100" s="11" t="str">
        <f>IF([1]Grants!A101="","",IF([1]Grants!G101="","",VLOOKUP(M100,'[1]#fixed_data'!$A$12:$C$27,2,0)))</f>
        <v>E08000022</v>
      </c>
      <c r="O100" s="11" t="str">
        <f>IF([1]Grants!A101="","",IF(M100="","",VLOOKUP(M100,'[1]#fixed_data'!$A$12:$C$27,3,0)))</f>
        <v>MD</v>
      </c>
      <c r="P100" s="11" t="str">
        <f>IF([1]Grants!A101="","",'[1]#fixed_data'!$B$5)</f>
        <v>GB-CHC-1121739</v>
      </c>
      <c r="Q100" s="11" t="str">
        <f>IF([1]Grants!A101="","",'[1]#fixed_data'!$B$6)</f>
        <v>The Ballinger Charitable Trust</v>
      </c>
      <c r="R100" s="16" t="str">
        <f>IF([1]Grants!A101="","",IF([1]Grants!M101="","",IF([1]Grants!M101="YP","Young people",IF([1]Grants!M101="OP","Older people",IF([1]Grants!M101="C","Community")))))</f>
        <v>Young people</v>
      </c>
      <c r="S100" s="17">
        <f ca="1">IF([1]Grants!A101="","",'[1]#fixed_data'!$B$7)</f>
        <v>44246</v>
      </c>
      <c r="T100" s="11" t="str">
        <f>IF([1]Grants!A101="","",'[1]#fixed_data'!$B$8)</f>
        <v>https://www.ballingercharitabletrust.org.uk/</v>
      </c>
    </row>
    <row r="101" spans="1:20">
      <c r="A101" s="11" t="str">
        <f>IF([1]Grants!A102="","",CONCATENATE('[1]#fixed_data'!$B$2&amp;[1]Grants!A102))</f>
        <v>360G-BallingerCT-2012-MWC-1</v>
      </c>
      <c r="B101" s="11" t="str">
        <f>IF([1]Grants!A102="","",CONCATENATE("Grant to "&amp;I101))</f>
        <v xml:space="preserve">Grant to Meadow Well Connected </v>
      </c>
      <c r="C101" s="11" t="str">
        <f>IF([1]Grants!A102="","",IF([1]Grants!U102="","",[1]Grants!U102))</f>
        <v>Towards core costs of operation</v>
      </c>
      <c r="D101" s="11" t="str">
        <f>IF([1]Grants!A102="","",'[1]#fixed_data'!$B$3)</f>
        <v>GBP</v>
      </c>
      <c r="E101" s="12">
        <f>IF([1]Grants!A102="","",[1]Grants!F102)</f>
        <v>15000</v>
      </c>
      <c r="F101" s="13">
        <f>IF([1]Grants!A102="","",[1]Grants!C102)</f>
        <v>44169</v>
      </c>
      <c r="G101" s="14">
        <f>IF([1]Grants!A102="","",[1]Grants!D102*12)</f>
        <v>12</v>
      </c>
      <c r="H101" s="11" t="str">
        <f>IF([1]Grants!A102="","",IF(AND(J101="",K101="",[1]Grants!K102=""),'[1]#fixed_data'!$B$4&amp;SUBSTITUTE(I101," ","-"),IF([1]Grants!K102&lt;&gt;"","GB-EDU-"&amp;[1]Grants!K102,IF(J101="","GB-COH-"&amp;K101,"GB-CHC-"&amp;J101))))</f>
        <v>GB-COH-03433217</v>
      </c>
      <c r="I101" s="11" t="str">
        <f>IF([1]Grants!A102="","",[1]Grants!B102)</f>
        <v xml:space="preserve">Meadow Well Connected </v>
      </c>
      <c r="J101" s="15" t="str">
        <f>IF([1]Grants!A102="","",IF(ISBLANK([1]Grants!H102),"",[1]Grants!H102))</f>
        <v/>
      </c>
      <c r="K101" s="15" t="str">
        <f>IF([1]Grants!A102="","",IF(ISBLANK([1]Grants!I102),"",TEXT([1]Grants!I102,"00000000")))</f>
        <v>03433217</v>
      </c>
      <c r="L101" s="11" t="str">
        <f>IF([1]Grants!A102="","",IF([1]Grants!L102="","",[1]Grants!L102))</f>
        <v>NE29 6BA</v>
      </c>
      <c r="M101" s="11" t="str">
        <f>IF([1]Grants!A102="","",IF([1]Grants!G102="","",[1]Grants!G102))</f>
        <v>North Tyneside</v>
      </c>
      <c r="N101" s="11" t="str">
        <f>IF([1]Grants!A102="","",IF([1]Grants!G102="","",VLOOKUP(M101,'[1]#fixed_data'!$A$12:$C$27,2,0)))</f>
        <v>E08000022</v>
      </c>
      <c r="O101" s="11" t="str">
        <f>IF([1]Grants!A102="","",IF(M101="","",VLOOKUP(M101,'[1]#fixed_data'!$A$12:$C$27,3,0)))</f>
        <v>MD</v>
      </c>
      <c r="P101" s="11" t="str">
        <f>IF([1]Grants!A102="","",'[1]#fixed_data'!$B$5)</f>
        <v>GB-CHC-1121739</v>
      </c>
      <c r="Q101" s="11" t="str">
        <f>IF([1]Grants!A102="","",'[1]#fixed_data'!$B$6)</f>
        <v>The Ballinger Charitable Trust</v>
      </c>
      <c r="R101" s="16" t="str">
        <f>IF([1]Grants!A102="","",IF([1]Grants!M102="","",IF([1]Grants!M102="YP","Young people",IF([1]Grants!M102="OP","Older people",IF([1]Grants!M102="C","Community")))))</f>
        <v>Young people</v>
      </c>
      <c r="S101" s="17">
        <f ca="1">IF([1]Grants!A102="","",'[1]#fixed_data'!$B$7)</f>
        <v>44246</v>
      </c>
      <c r="T101" s="11" t="str">
        <f>IF([1]Grants!A102="","",'[1]#fixed_data'!$B$8)</f>
        <v>https://www.ballingercharitabletrust.org.uk/</v>
      </c>
    </row>
    <row r="102" spans="1:20">
      <c r="A102" s="11" t="str">
        <f>IF([1]Grants!A103="","",CONCATENATE('[1]#fixed_data'!$B$2&amp;[1]Grants!A103))</f>
        <v>360G-BallingerCT-1903-CT-MWC-PDY-1</v>
      </c>
      <c r="B102" s="11" t="str">
        <f>IF([1]Grants!A103="","",CONCATENATE("Grant to "&amp;I102))</f>
        <v>Grant to Cedarwood Trust, Meadow Well Connected &amp; Phoenix Detached Youth Project</v>
      </c>
      <c r="C102" s="11" t="str">
        <f>IF([1]Grants!A103="","",IF([1]Grants!U103="","",[1]Grants!U103))</f>
        <v>Facilitation</v>
      </c>
      <c r="D102" s="11" t="str">
        <f>IF([1]Grants!A103="","",'[1]#fixed_data'!$B$3)</f>
        <v>GBP</v>
      </c>
      <c r="E102" s="12">
        <f>IF([1]Grants!A103="","",[1]Grants!F103)</f>
        <v>1000</v>
      </c>
      <c r="F102" s="13">
        <f>IF([1]Grants!A103="","",[1]Grants!C103)</f>
        <v>43525</v>
      </c>
      <c r="G102" s="14">
        <f>IF([1]Grants!A103="","",[1]Grants!D103*12)</f>
        <v>12</v>
      </c>
      <c r="H102" s="11" t="str">
        <f>IF([1]Grants!A103="","",IF(AND(J102="",K102="",[1]Grants!K103=""),'[1]#fixed_data'!$B$4&amp;SUBSTITUTE(I102," ","-"),IF([1]Grants!K103&lt;&gt;"","GB-EDU-"&amp;[1]Grants!K103,IF(J102="","GB-COH-"&amp;K102,"GB-CHC-"&amp;J102))))</f>
        <v>GB-CHC-1100530</v>
      </c>
      <c r="I102" s="11" t="str">
        <f>IF([1]Grants!A103="","",[1]Grants!B103)</f>
        <v>Cedarwood Trust, Meadow Well Connected &amp; Phoenix Detached Youth Project</v>
      </c>
      <c r="J102" s="15">
        <f>IF([1]Grants!A103="","",IF(ISBLANK([1]Grants!H103),"",[1]Grants!H103))</f>
        <v>1100530</v>
      </c>
      <c r="K102" s="15" t="str">
        <f>IF([1]Grants!A103="","",IF(ISBLANK([1]Grants!I103),"",TEXT([1]Grants!I103,"00000000")))</f>
        <v/>
      </c>
      <c r="L102" s="11" t="str">
        <f>IF([1]Grants!A103="","",IF([1]Grants!L103="","",[1]Grants!L103))</f>
        <v>NE29 7QT</v>
      </c>
      <c r="M102" s="11" t="str">
        <f>IF([1]Grants!A103="","",IF([1]Grants!G103="","",[1]Grants!G103))</f>
        <v>North Tyneside</v>
      </c>
      <c r="N102" s="11" t="str">
        <f>IF([1]Grants!A103="","",IF([1]Grants!G103="","",VLOOKUP(M102,'[1]#fixed_data'!$A$12:$C$27,2,0)))</f>
        <v>E08000022</v>
      </c>
      <c r="O102" s="11" t="str">
        <f>IF([1]Grants!A103="","",IF(M102="","",VLOOKUP(M102,'[1]#fixed_data'!$A$12:$C$27,3,0)))</f>
        <v>MD</v>
      </c>
      <c r="P102" s="11" t="str">
        <f>IF([1]Grants!A103="","",'[1]#fixed_data'!$B$5)</f>
        <v>GB-CHC-1121739</v>
      </c>
      <c r="Q102" s="11" t="str">
        <f>IF([1]Grants!A103="","",'[1]#fixed_data'!$B$6)</f>
        <v>The Ballinger Charitable Trust</v>
      </c>
      <c r="R102" s="16" t="str">
        <f>IF([1]Grants!A103="","",IF([1]Grants!M103="","",IF([1]Grants!M103="YP","Young people",IF([1]Grants!M103="OP","Older people",IF([1]Grants!M103="C","Community")))))</f>
        <v>Young people</v>
      </c>
      <c r="S102" s="17">
        <f ca="1">IF([1]Grants!A103="","",'[1]#fixed_data'!$B$7)</f>
        <v>44246</v>
      </c>
      <c r="T102" s="11" t="str">
        <f>IF([1]Grants!A103="","",'[1]#fixed_data'!$B$8)</f>
        <v>https://www.ballingercharitabletrust.org.uk/</v>
      </c>
    </row>
    <row r="103" spans="1:20">
      <c r="A103" s="11" t="str">
        <f>IF([1]Grants!A104="","",CONCATENATE('[1]#fixed_data'!$B$2&amp;[1]Grants!A104))</f>
        <v>360G-BallingerCT-1809-MA-3</v>
      </c>
      <c r="B103" s="11" t="str">
        <f>IF([1]Grants!A104="","",CONCATENATE("Grant to "&amp;I103))</f>
        <v>Grant to Mind Active</v>
      </c>
      <c r="C103" s="11" t="str">
        <f>IF([1]Grants!A104="","",IF([1]Grants!U104="","",[1]Grants!U104))</f>
        <v>Towards core costs of operation</v>
      </c>
      <c r="D103" s="11" t="str">
        <f>IF([1]Grants!A104="","",'[1]#fixed_data'!$B$3)</f>
        <v>GBP</v>
      </c>
      <c r="E103" s="12">
        <f>IF([1]Grants!A104="","",[1]Grants!F104)</f>
        <v>45000</v>
      </c>
      <c r="F103" s="13">
        <f>IF([1]Grants!A104="","",[1]Grants!C104)</f>
        <v>43364</v>
      </c>
      <c r="G103" s="14">
        <f>IF([1]Grants!A104="","",[1]Grants!D104*12)</f>
        <v>36</v>
      </c>
      <c r="H103" s="11" t="str">
        <f>IF([1]Grants!A104="","",IF(AND(J103="",K103="",[1]Grants!K104=""),'[1]#fixed_data'!$B$4&amp;SUBSTITUTE(I103," ","-"),IF([1]Grants!K104&lt;&gt;"","GB-EDU-"&amp;[1]Grants!K104,IF(J103="","GB-COH-"&amp;K103,"GB-CHC-"&amp;J103))))</f>
        <v>GB-CHC-1096712</v>
      </c>
      <c r="I103" s="11" t="str">
        <f>IF([1]Grants!A104="","",[1]Grants!B104)</f>
        <v>Mind Active</v>
      </c>
      <c r="J103" s="15">
        <f>IF([1]Grants!A104="","",IF(ISBLANK([1]Grants!H104),"",[1]Grants!H104))</f>
        <v>1096712</v>
      </c>
      <c r="K103" s="15" t="str">
        <f>IF([1]Grants!A104="","",IF(ISBLANK([1]Grants!I104),"",TEXT([1]Grants!I104,"00000000")))</f>
        <v/>
      </c>
      <c r="L103" s="11" t="str">
        <f>IF([1]Grants!A104="","",IF([1]Grants!L104="","",[1]Grants!L104))</f>
        <v>NE22 5UB</v>
      </c>
      <c r="M103" s="11" t="str">
        <f>IF([1]Grants!A104="","",IF([1]Grants!G104="","",[1]Grants!G104))</f>
        <v>Northumberland</v>
      </c>
      <c r="N103" s="11" t="str">
        <f>IF([1]Grants!A104="","",IF([1]Grants!G104="","",VLOOKUP(M103,'[1]#fixed_data'!$A$12:$C$27,2,0)))</f>
        <v>E06000057</v>
      </c>
      <c r="O103" s="11" t="str">
        <f>IF([1]Grants!A104="","",IF(M103="","",VLOOKUP(M103,'[1]#fixed_data'!$A$12:$C$27,3,0)))</f>
        <v>UA</v>
      </c>
      <c r="P103" s="11" t="str">
        <f>IF([1]Grants!A104="","",'[1]#fixed_data'!$B$5)</f>
        <v>GB-CHC-1121739</v>
      </c>
      <c r="Q103" s="11" t="str">
        <f>IF([1]Grants!A104="","",'[1]#fixed_data'!$B$6)</f>
        <v>The Ballinger Charitable Trust</v>
      </c>
      <c r="R103" s="16" t="str">
        <f>IF([1]Grants!A104="","",IF([1]Grants!M104="","",IF([1]Grants!M104="YP","Young people",IF([1]Grants!M104="OP","Older people",IF([1]Grants!M104="C","Community")))))</f>
        <v>Older people</v>
      </c>
      <c r="S103" s="17">
        <f ca="1">IF([1]Grants!A104="","",'[1]#fixed_data'!$B$7)</f>
        <v>44246</v>
      </c>
      <c r="T103" s="11" t="str">
        <f>IF([1]Grants!A104="","",'[1]#fixed_data'!$B$8)</f>
        <v>https://www.ballingercharitabletrust.org.uk/</v>
      </c>
    </row>
    <row r="104" spans="1:20">
      <c r="A104" s="11" t="str">
        <f>IF([1]Grants!A105="","",CONCATENATE('[1]#fixed_data'!$B$2&amp;[1]Grants!A105))</f>
        <v>360G-BallingerCT-1903-MRC-3</v>
      </c>
      <c r="B104" s="11" t="str">
        <f>IF([1]Grants!A105="","",CONCATENATE("Grant to "&amp;I104))</f>
        <v>Grant to MIND Redcar &amp; Cleveland</v>
      </c>
      <c r="C104" s="11" t="str">
        <f>IF([1]Grants!A105="","",IF([1]Grants!U105="","",[1]Grants!U105))</f>
        <v>Youth worker</v>
      </c>
      <c r="D104" s="11" t="str">
        <f>IF([1]Grants!A105="","",'[1]#fixed_data'!$B$3)</f>
        <v>GBP</v>
      </c>
      <c r="E104" s="12">
        <f>IF([1]Grants!A105="","",[1]Grants!F105)</f>
        <v>51900</v>
      </c>
      <c r="F104" s="13">
        <f>IF([1]Grants!A105="","",[1]Grants!C105)</f>
        <v>43525</v>
      </c>
      <c r="G104" s="14">
        <f>IF([1]Grants!A105="","",[1]Grants!D105*12)</f>
        <v>36</v>
      </c>
      <c r="H104" s="11" t="str">
        <f>IF([1]Grants!A105="","",IF(AND(J104="",K104="",[1]Grants!K105=""),'[1]#fixed_data'!$B$4&amp;SUBSTITUTE(I104," ","-"),IF([1]Grants!K105&lt;&gt;"","GB-EDU-"&amp;[1]Grants!K105,IF(J104="","GB-COH-"&amp;K104,"GB-CHC-"&amp;J104))))</f>
        <v>GB-COH-07626797</v>
      </c>
      <c r="I104" s="11" t="str">
        <f>IF([1]Grants!A105="","",[1]Grants!B105)</f>
        <v>MIND Redcar &amp; Cleveland</v>
      </c>
      <c r="J104" s="15" t="str">
        <f>IF([1]Grants!A105="","",IF(ISBLANK([1]Grants!H105),"",[1]Grants!H105))</f>
        <v/>
      </c>
      <c r="K104" s="15" t="str">
        <f>IF([1]Grants!A105="","",IF(ISBLANK([1]Grants!I105),"",TEXT([1]Grants!I105,"00000000")))</f>
        <v>07626797</v>
      </c>
      <c r="L104" s="11" t="str">
        <f>IF([1]Grants!A105="","",IF([1]Grants!L105="","",[1]Grants!L105))</f>
        <v>TS10 1DZ</v>
      </c>
      <c r="M104" s="11" t="str">
        <f>IF([1]Grants!A105="","",IF([1]Grants!G105="","",[1]Grants!G105))</f>
        <v>Redcar &amp; Cleveland</v>
      </c>
      <c r="N104" s="11" t="str">
        <f>IF([1]Grants!A105="","",IF([1]Grants!G105="","",VLOOKUP(M104,'[1]#fixed_data'!$A$12:$C$27,2,0)))</f>
        <v>E06000003</v>
      </c>
      <c r="O104" s="11" t="str">
        <f>IF([1]Grants!A105="","",IF(M104="","",VLOOKUP(M104,'[1]#fixed_data'!$A$12:$C$27,3,0)))</f>
        <v>UA</v>
      </c>
      <c r="P104" s="11" t="str">
        <f>IF([1]Grants!A105="","",'[1]#fixed_data'!$B$5)</f>
        <v>GB-CHC-1121739</v>
      </c>
      <c r="Q104" s="11" t="str">
        <f>IF([1]Grants!A105="","",'[1]#fixed_data'!$B$6)</f>
        <v>The Ballinger Charitable Trust</v>
      </c>
      <c r="R104" s="16" t="str">
        <f>IF([1]Grants!A105="","",IF([1]Grants!M105="","",IF([1]Grants!M105="YP","Young people",IF([1]Grants!M105="OP","Older people",IF([1]Grants!M105="C","Community")))))</f>
        <v>Young people</v>
      </c>
      <c r="S104" s="17">
        <f ca="1">IF([1]Grants!A105="","",'[1]#fixed_data'!$B$7)</f>
        <v>44246</v>
      </c>
      <c r="T104" s="11" t="str">
        <f>IF([1]Grants!A105="","",'[1]#fixed_data'!$B$8)</f>
        <v>https://www.ballingercharitabletrust.org.uk/</v>
      </c>
    </row>
    <row r="105" spans="1:20">
      <c r="A105" s="11" t="str">
        <f>IF([1]Grants!A106="","",CONCATENATE('[1]#fixed_data'!$B$2&amp;[1]Grants!A106))</f>
        <v>360G-BallingerCT-1903-MCACIO-1</v>
      </c>
      <c r="B105" s="11" t="str">
        <f>IF([1]Grants!A106="","",CONCATENATE("Grant to "&amp;I105))</f>
        <v>Grant to Monkchester Community Association CIO</v>
      </c>
      <c r="C105" s="11" t="str">
        <f>IF([1]Grants!A106="","",IF([1]Grants!U106="","",[1]Grants!U106))</f>
        <v>Youth club &amp; holiday play scheme</v>
      </c>
      <c r="D105" s="11" t="str">
        <f>IF([1]Grants!A106="","",'[1]#fixed_data'!$B$3)</f>
        <v>GBP</v>
      </c>
      <c r="E105" s="12">
        <f>IF([1]Grants!A106="","",[1]Grants!F106)</f>
        <v>5000</v>
      </c>
      <c r="F105" s="13">
        <f>IF([1]Grants!A106="","",[1]Grants!C106)</f>
        <v>43525</v>
      </c>
      <c r="G105" s="14">
        <f>IF([1]Grants!A106="","",[1]Grants!D106*12)</f>
        <v>12</v>
      </c>
      <c r="H105" s="11" t="str">
        <f>IF([1]Grants!A106="","",IF(AND(J105="",K105="",[1]Grants!K106=""),'[1]#fixed_data'!$B$4&amp;SUBSTITUTE(I105," ","-"),IF([1]Grants!K106&lt;&gt;"","GB-EDU-"&amp;[1]Grants!K106,IF(J105="","GB-COH-"&amp;K105,"GB-CHC-"&amp;J105))))</f>
        <v>GB-CHC-1160426</v>
      </c>
      <c r="I105" s="11" t="str">
        <f>IF([1]Grants!A106="","",[1]Grants!B106)</f>
        <v>Monkchester Community Association CIO</v>
      </c>
      <c r="J105" s="15">
        <f>IF([1]Grants!A106="","",IF(ISBLANK([1]Grants!H106),"",[1]Grants!H106))</f>
        <v>1160426</v>
      </c>
      <c r="K105" s="15" t="str">
        <f>IF([1]Grants!A106="","",IF(ISBLANK([1]Grants!I106),"",TEXT([1]Grants!I106,"00000000")))</f>
        <v/>
      </c>
      <c r="L105" s="11" t="str">
        <f>IF([1]Grants!A106="","",IF([1]Grants!L106="","",[1]Grants!L106))</f>
        <v>NE6 2IJ</v>
      </c>
      <c r="M105" s="11" t="str">
        <f>IF([1]Grants!A106="","",IF([1]Grants!G106="","",[1]Grants!G106))</f>
        <v>Newcastle</v>
      </c>
      <c r="N105" s="11" t="str">
        <f>IF([1]Grants!A106="","",IF([1]Grants!G106="","",VLOOKUP(M105,'[1]#fixed_data'!$A$12:$C$27,2,0)))</f>
        <v>E08000021</v>
      </c>
      <c r="O105" s="11" t="str">
        <f>IF([1]Grants!A106="","",IF(M105="","",VLOOKUP(M105,'[1]#fixed_data'!$A$12:$C$27,3,0)))</f>
        <v>MD</v>
      </c>
      <c r="P105" s="11" t="str">
        <f>IF([1]Grants!A106="","",'[1]#fixed_data'!$B$5)</f>
        <v>GB-CHC-1121739</v>
      </c>
      <c r="Q105" s="11" t="str">
        <f>IF([1]Grants!A106="","",'[1]#fixed_data'!$B$6)</f>
        <v>The Ballinger Charitable Trust</v>
      </c>
      <c r="R105" s="16" t="str">
        <f>IF([1]Grants!A106="","",IF([1]Grants!M106="","",IF([1]Grants!M106="YP","Young people",IF([1]Grants!M106="OP","Older people",IF([1]Grants!M106="C","Community")))))</f>
        <v>Community</v>
      </c>
      <c r="S105" s="17">
        <f ca="1">IF([1]Grants!A106="","",'[1]#fixed_data'!$B$7)</f>
        <v>44246</v>
      </c>
      <c r="T105" s="11" t="str">
        <f>IF([1]Grants!A106="","",'[1]#fixed_data'!$B$8)</f>
        <v>https://www.ballingercharitabletrust.org.uk/</v>
      </c>
    </row>
    <row r="106" spans="1:20">
      <c r="A106" s="11" t="str">
        <f>IF([1]Grants!A107="","",CONCATENATE('[1]#fixed_data'!$B$2&amp;[1]Grants!A107))</f>
        <v>360G-BallingerCT-1906-NA-3</v>
      </c>
      <c r="B106" s="11" t="str">
        <f>IF([1]Grants!A107="","",CONCATENATE("Grant to "&amp;I106))</f>
        <v>Grant to Natural Ability</v>
      </c>
      <c r="C106" s="11" t="str">
        <f>IF([1]Grants!A107="","",IF([1]Grants!U107="","",[1]Grants!U107))</f>
        <v>Farming &amp; handyperson project</v>
      </c>
      <c r="D106" s="11" t="str">
        <f>IF([1]Grants!A107="","",'[1]#fixed_data'!$B$3)</f>
        <v>GBP</v>
      </c>
      <c r="E106" s="12">
        <f>IF([1]Grants!A107="","",[1]Grants!F107)</f>
        <v>36000</v>
      </c>
      <c r="F106" s="13">
        <f>IF([1]Grants!A107="","",[1]Grants!C107)</f>
        <v>43630</v>
      </c>
      <c r="G106" s="14">
        <f>IF([1]Grants!A107="","",[1]Grants!D107*12)</f>
        <v>36</v>
      </c>
      <c r="H106" s="11" t="str">
        <f>IF([1]Grants!A107="","",IF(AND(J106="",K106="",[1]Grants!K107=""),'[1]#fixed_data'!$B$4&amp;SUBSTITUTE(I106," ","-"),IF([1]Grants!K107&lt;&gt;"","GB-EDU-"&amp;[1]Grants!K107,IF(J106="","GB-COH-"&amp;K106,"GB-CHC-"&amp;J106))))</f>
        <v>GB-CHC-1136665</v>
      </c>
      <c r="I106" s="11" t="str">
        <f>IF([1]Grants!A107="","",[1]Grants!B107)</f>
        <v>Natural Ability</v>
      </c>
      <c r="J106" s="15">
        <f>IF([1]Grants!A107="","",IF(ISBLANK([1]Grants!H107),"",[1]Grants!H107))</f>
        <v>1136665</v>
      </c>
      <c r="K106" s="15" t="str">
        <f>IF([1]Grants!A107="","",IF(ISBLANK([1]Grants!I107),"",TEXT([1]Grants!I107,"00000000")))</f>
        <v/>
      </c>
      <c r="L106" s="11" t="str">
        <f>IF([1]Grants!A107="","",IF([1]Grants!L107="","",[1]Grants!L107))</f>
        <v>NE47 9BD</v>
      </c>
      <c r="M106" s="11" t="str">
        <f>IF([1]Grants!A107="","",IF([1]Grants!G107="","",[1]Grants!G107))</f>
        <v>Northumberland</v>
      </c>
      <c r="N106" s="11" t="str">
        <f>IF([1]Grants!A107="","",IF([1]Grants!G107="","",VLOOKUP(M106,'[1]#fixed_data'!$A$12:$C$27,2,0)))</f>
        <v>E06000057</v>
      </c>
      <c r="O106" s="11" t="str">
        <f>IF([1]Grants!A107="","",IF(M106="","",VLOOKUP(M106,'[1]#fixed_data'!$A$12:$C$27,3,0)))</f>
        <v>UA</v>
      </c>
      <c r="P106" s="11" t="str">
        <f>IF([1]Grants!A107="","",'[1]#fixed_data'!$B$5)</f>
        <v>GB-CHC-1121739</v>
      </c>
      <c r="Q106" s="11" t="str">
        <f>IF([1]Grants!A107="","",'[1]#fixed_data'!$B$6)</f>
        <v>The Ballinger Charitable Trust</v>
      </c>
      <c r="R106" s="16" t="str">
        <f>IF([1]Grants!A107="","",IF([1]Grants!M107="","",IF([1]Grants!M107="YP","Young people",IF([1]Grants!M107="OP","Older people",IF([1]Grants!M107="C","Community")))))</f>
        <v>Young people</v>
      </c>
      <c r="S106" s="17">
        <f ca="1">IF([1]Grants!A107="","",'[1]#fixed_data'!$B$7)</f>
        <v>44246</v>
      </c>
      <c r="T106" s="11" t="str">
        <f>IF([1]Grants!A107="","",'[1]#fixed_data'!$B$8)</f>
        <v>https://www.ballingercharitabletrust.org.uk/</v>
      </c>
    </row>
    <row r="107" spans="1:20">
      <c r="A107" s="11" t="str">
        <f>IF([1]Grants!A108="","",CONCATENATE('[1]#fixed_data'!$B$2&amp;[1]Grants!A108))</f>
        <v>360G-BallingerCT-1910-NYP-3</v>
      </c>
      <c r="B107" s="11" t="str">
        <f>IF([1]Grants!A108="","",CONCATENATE("Grant to "&amp;I107))</f>
        <v>Grant to Neighbourhood Youth Projects (central pot)</v>
      </c>
      <c r="C107" s="11" t="str">
        <f>IF([1]Grants!A108="","",IF([1]Grants!U108="","",[1]Grants!U108))</f>
        <v>Neighbourhood Youth Project, Newcastle</v>
      </c>
      <c r="D107" s="11" t="str">
        <f>IF([1]Grants!A108="","",'[1]#fixed_data'!$B$3)</f>
        <v>GBP</v>
      </c>
      <c r="E107" s="12">
        <f>IF([1]Grants!A108="","",[1]Grants!F108)</f>
        <v>55000</v>
      </c>
      <c r="F107" s="13">
        <f>IF([1]Grants!A108="","",[1]Grants!C108)</f>
        <v>43739</v>
      </c>
      <c r="G107" s="14">
        <f>IF([1]Grants!A108="","",[1]Grants!D108*12)</f>
        <v>36</v>
      </c>
      <c r="H107" s="11" t="str">
        <f>IF([1]Grants!A108="","",IF(AND(J107="",K107="",[1]Grants!K108=""),'[1]#fixed_data'!$B$4&amp;SUBSTITUTE(I107," ","-"),IF([1]Grants!K108&lt;&gt;"","GB-EDU-"&amp;[1]Grants!K108,IF(J107="","GB-COH-"&amp;K107,"GB-CHC-"&amp;J107))))</f>
        <v>360G-BallingerCT-ORG:Neighbourhood-Youth-Projects-(central-pot)</v>
      </c>
      <c r="I107" s="11" t="str">
        <f>IF([1]Grants!A108="","",[1]Grants!B108)</f>
        <v>Neighbourhood Youth Projects (central pot)</v>
      </c>
      <c r="J107" s="15" t="str">
        <f>IF([1]Grants!A108="","",IF(ISBLANK([1]Grants!H108),"",[1]Grants!H108))</f>
        <v/>
      </c>
      <c r="K107" s="15" t="str">
        <f>IF([1]Grants!A108="","",IF(ISBLANK([1]Grants!I108),"",TEXT([1]Grants!I108,"00000000")))</f>
        <v/>
      </c>
      <c r="L107" s="11" t="str">
        <f>IF([1]Grants!A108="","",IF([1]Grants!L108="","",[1]Grants!L108))</f>
        <v>NE4</v>
      </c>
      <c r="M107" s="11" t="str">
        <f>IF([1]Grants!A108="","",IF([1]Grants!G108="","",[1]Grants!G108))</f>
        <v>Newcastle</v>
      </c>
      <c r="N107" s="11" t="str">
        <f>IF([1]Grants!A108="","",IF([1]Grants!G108="","",VLOOKUP(M107,'[1]#fixed_data'!$A$12:$C$27,2,0)))</f>
        <v>E08000021</v>
      </c>
      <c r="O107" s="11" t="str">
        <f>IF([1]Grants!A108="","",IF(M107="","",VLOOKUP(M107,'[1]#fixed_data'!$A$12:$C$27,3,0)))</f>
        <v>MD</v>
      </c>
      <c r="P107" s="11" t="str">
        <f>IF([1]Grants!A108="","",'[1]#fixed_data'!$B$5)</f>
        <v>GB-CHC-1121739</v>
      </c>
      <c r="Q107" s="11" t="str">
        <f>IF([1]Grants!A108="","",'[1]#fixed_data'!$B$6)</f>
        <v>The Ballinger Charitable Trust</v>
      </c>
      <c r="R107" s="16" t="str">
        <f>IF([1]Grants!A108="","",IF([1]Grants!M108="","",IF([1]Grants!M108="YP","Young people",IF([1]Grants!M108="OP","Older people",IF([1]Grants!M108="C","Community")))))</f>
        <v>Young people</v>
      </c>
      <c r="S107" s="17">
        <f ca="1">IF([1]Grants!A108="","",'[1]#fixed_data'!$B$7)</f>
        <v>44246</v>
      </c>
      <c r="T107" s="11" t="str">
        <f>IF([1]Grants!A108="","",'[1]#fixed_data'!$B$8)</f>
        <v>https://www.ballingercharitabletrust.org.uk/</v>
      </c>
    </row>
    <row r="108" spans="1:20">
      <c r="A108" s="11" t="str">
        <f>IF([1]Grants!A109="","",CONCATENATE('[1]#fixed_data'!$B$2&amp;[1]Grants!A109))</f>
        <v>360G-BallingerCT-1903-NEPACS-3</v>
      </c>
      <c r="B108" s="11" t="str">
        <f>IF([1]Grants!A109="","",CONCATENATE("Grant to "&amp;I108))</f>
        <v>Grant to NEPACS</v>
      </c>
      <c r="C108" s="11" t="str">
        <f>IF([1]Grants!A109="","",IF([1]Grants!U109="","",[1]Grants!U109))</f>
        <v>Youth project</v>
      </c>
      <c r="D108" s="11" t="str">
        <f>IF([1]Grants!A109="","",'[1]#fixed_data'!$B$3)</f>
        <v>GBP</v>
      </c>
      <c r="E108" s="12">
        <f>IF([1]Grants!A109="","",[1]Grants!F109)</f>
        <v>30000</v>
      </c>
      <c r="F108" s="13">
        <f>IF([1]Grants!A109="","",[1]Grants!C109)</f>
        <v>43525</v>
      </c>
      <c r="G108" s="14">
        <f>IF([1]Grants!A109="","",[1]Grants!D109*12)</f>
        <v>36</v>
      </c>
      <c r="H108" s="11" t="str">
        <f>IF([1]Grants!A109="","",IF(AND(J108="",K108="",[1]Grants!K109=""),'[1]#fixed_data'!$B$4&amp;SUBSTITUTE(I108," ","-"),IF([1]Grants!K109&lt;&gt;"","GB-EDU-"&amp;[1]Grants!K109,IF(J108="","GB-COH-"&amp;K108,"GB-CHC-"&amp;J108))))</f>
        <v>GB-CHC-1088051</v>
      </c>
      <c r="I108" s="11" t="str">
        <f>IF([1]Grants!A109="","",[1]Grants!B109)</f>
        <v>NEPACS</v>
      </c>
      <c r="J108" s="15">
        <f>IF([1]Grants!A109="","",IF(ISBLANK([1]Grants!H109),"",[1]Grants!H109))</f>
        <v>1088051</v>
      </c>
      <c r="K108" s="15" t="str">
        <f>IF([1]Grants!A109="","",IF(ISBLANK([1]Grants!I109),"",TEXT([1]Grants!I109,"00000000")))</f>
        <v/>
      </c>
      <c r="L108" s="11" t="str">
        <f>IF([1]Grants!A109="","",IF([1]Grants!L109="","",[1]Grants!L109))</f>
        <v>DH1 3HW</v>
      </c>
      <c r="M108" s="11" t="str">
        <f>IF([1]Grants!A109="","",IF([1]Grants!G109="","",[1]Grants!G109))</f>
        <v>Co. Durham</v>
      </c>
      <c r="N108" s="11" t="str">
        <f>IF([1]Grants!A109="","",IF([1]Grants!G109="","",VLOOKUP(M108,'[1]#fixed_data'!$A$12:$C$27,2,0)))</f>
        <v>E06000047</v>
      </c>
      <c r="O108" s="11" t="str">
        <f>IF([1]Grants!A109="","",IF(M108="","",VLOOKUP(M108,'[1]#fixed_data'!$A$12:$C$27,3,0)))</f>
        <v>UA</v>
      </c>
      <c r="P108" s="11" t="str">
        <f>IF([1]Grants!A109="","",'[1]#fixed_data'!$B$5)</f>
        <v>GB-CHC-1121739</v>
      </c>
      <c r="Q108" s="11" t="str">
        <f>IF([1]Grants!A109="","",'[1]#fixed_data'!$B$6)</f>
        <v>The Ballinger Charitable Trust</v>
      </c>
      <c r="R108" s="16" t="str">
        <f>IF([1]Grants!A109="","",IF([1]Grants!M109="","",IF([1]Grants!M109="YP","Young people",IF([1]Grants!M109="OP","Older people",IF([1]Grants!M109="C","Community")))))</f>
        <v>Young people</v>
      </c>
      <c r="S108" s="17">
        <f ca="1">IF([1]Grants!A109="","",'[1]#fixed_data'!$B$7)</f>
        <v>44246</v>
      </c>
      <c r="T108" s="11" t="str">
        <f>IF([1]Grants!A109="","",'[1]#fixed_data'!$B$8)</f>
        <v>https://www.ballingercharitabletrust.org.uk/</v>
      </c>
    </row>
    <row r="109" spans="1:20">
      <c r="A109" s="11" t="str">
        <f>IF([1]Grants!A110="","",CONCATENATE('[1]#fixed_data'!$B$2&amp;[1]Grants!A110))</f>
        <v>360G-BallingerCT-2002-NHNE-2</v>
      </c>
      <c r="B109" s="11" t="str">
        <f>IF([1]Grants!A110="","",CONCATENATE("Grant to "&amp;I109))</f>
        <v>Grant to New Hope North East</v>
      </c>
      <c r="C109" s="11" t="str">
        <f>IF([1]Grants!A110="","",IF([1]Grants!U110="","",[1]Grants!U110))</f>
        <v>Figtree youth arts group</v>
      </c>
      <c r="D109" s="11" t="str">
        <f>IF([1]Grants!A110="","",'[1]#fixed_data'!$B$3)</f>
        <v>GBP</v>
      </c>
      <c r="E109" s="12">
        <f>IF([1]Grants!A110="","",[1]Grants!F110)</f>
        <v>25110</v>
      </c>
      <c r="F109" s="13">
        <f>IF([1]Grants!A110="","",[1]Grants!C110)</f>
        <v>43889</v>
      </c>
      <c r="G109" s="14">
        <f>IF([1]Grants!A110="","",[1]Grants!D110*12)</f>
        <v>24</v>
      </c>
      <c r="H109" s="11" t="str">
        <f>IF([1]Grants!A110="","",IF(AND(J109="",K109="",[1]Grants!K110=""),'[1]#fixed_data'!$B$4&amp;SUBSTITUTE(I109," ","-"),IF([1]Grants!K110&lt;&gt;"","GB-EDU-"&amp;[1]Grants!K110,IF(J109="","GB-COH-"&amp;K109,"GB-CHC-"&amp;J109))))</f>
        <v>GB-CHC-1189962</v>
      </c>
      <c r="I109" s="11" t="str">
        <f>IF([1]Grants!A110="","",[1]Grants!B110)</f>
        <v>New Hope North East</v>
      </c>
      <c r="J109" s="15">
        <f>IF([1]Grants!A110="","",IF(ISBLANK([1]Grants!H110),"",[1]Grants!H110))</f>
        <v>1189962</v>
      </c>
      <c r="K109" s="15" t="str">
        <f>IF([1]Grants!A110="","",IF(ISBLANK([1]Grants!I110),"",TEXT([1]Grants!I110,"00000000")))</f>
        <v/>
      </c>
      <c r="L109" s="11" t="str">
        <f>IF([1]Grants!A110="","",IF([1]Grants!L110="","",[1]Grants!L110))</f>
        <v>NE33 4JD</v>
      </c>
      <c r="M109" s="11" t="str">
        <f>IF([1]Grants!A110="","",IF([1]Grants!G110="","",[1]Grants!G110))</f>
        <v>South Tyneside</v>
      </c>
      <c r="N109" s="11" t="str">
        <f>IF([1]Grants!A110="","",IF([1]Grants!G110="","",VLOOKUP(M109,'[1]#fixed_data'!$A$12:$C$27,2,0)))</f>
        <v>E08000023</v>
      </c>
      <c r="O109" s="11" t="str">
        <f>IF([1]Grants!A110="","",IF(M109="","",VLOOKUP(M109,'[1]#fixed_data'!$A$12:$C$27,3,0)))</f>
        <v>MD</v>
      </c>
      <c r="P109" s="11" t="str">
        <f>IF([1]Grants!A110="","",'[1]#fixed_data'!$B$5)</f>
        <v>GB-CHC-1121739</v>
      </c>
      <c r="Q109" s="11" t="str">
        <f>IF([1]Grants!A110="","",'[1]#fixed_data'!$B$6)</f>
        <v>The Ballinger Charitable Trust</v>
      </c>
      <c r="R109" s="16" t="str">
        <f>IF([1]Grants!A110="","",IF([1]Grants!M110="","",IF([1]Grants!M110="YP","Young people",IF([1]Grants!M110="OP","Older people",IF([1]Grants!M110="C","Community")))))</f>
        <v>Community</v>
      </c>
      <c r="S109" s="17">
        <f ca="1">IF([1]Grants!A110="","",'[1]#fixed_data'!$B$7)</f>
        <v>44246</v>
      </c>
      <c r="T109" s="11" t="str">
        <f>IF([1]Grants!A110="","",'[1]#fixed_data'!$B$8)</f>
        <v>https://www.ballingercharitabletrust.org.uk/</v>
      </c>
    </row>
    <row r="110" spans="1:20">
      <c r="A110" s="11" t="str">
        <f>IF([1]Grants!A111="","",CONCATENATE('[1]#fixed_data'!$B$2&amp;[1]Grants!A111))</f>
        <v>360G-BallingerCT-1806-NWN-2</v>
      </c>
      <c r="B110" s="11" t="str">
        <f>IF([1]Grants!A111="","",CONCATENATE("Grant to "&amp;I110))</f>
        <v>Grant to New Writing North</v>
      </c>
      <c r="C110" s="11" t="str">
        <f>IF([1]Grants!A111="","",IF([1]Grants!U111="","",[1]Grants!U111))</f>
        <v>Towards core costs of operation</v>
      </c>
      <c r="D110" s="11" t="str">
        <f>IF([1]Grants!A111="","",'[1]#fixed_data'!$B$3)</f>
        <v>GBP</v>
      </c>
      <c r="E110" s="12">
        <f>IF([1]Grants!A111="","",[1]Grants!F111)</f>
        <v>20000</v>
      </c>
      <c r="F110" s="13">
        <f>IF([1]Grants!A111="","",[1]Grants!C111)</f>
        <v>43273</v>
      </c>
      <c r="G110" s="14">
        <f>IF([1]Grants!A111="","",[1]Grants!D111*12)</f>
        <v>24</v>
      </c>
      <c r="H110" s="11" t="str">
        <f>IF([1]Grants!A111="","",IF(AND(J110="",K110="",[1]Grants!K111=""),'[1]#fixed_data'!$B$4&amp;SUBSTITUTE(I110," ","-"),IF([1]Grants!K111&lt;&gt;"","GB-EDU-"&amp;[1]Grants!K111,IF(J110="","GB-COH-"&amp;K110,"GB-CHC-"&amp;J110))))</f>
        <v>GB-CHC-1062729</v>
      </c>
      <c r="I110" s="11" t="str">
        <f>IF([1]Grants!A111="","",[1]Grants!B111)</f>
        <v>New Writing North</v>
      </c>
      <c r="J110" s="15">
        <f>IF([1]Grants!A111="","",IF(ISBLANK([1]Grants!H111),"",[1]Grants!H111))</f>
        <v>1062729</v>
      </c>
      <c r="K110" s="15" t="str">
        <f>IF([1]Grants!A111="","",IF(ISBLANK([1]Grants!I111),"",TEXT([1]Grants!I111,"00000000")))</f>
        <v/>
      </c>
      <c r="L110" s="11" t="str">
        <f>IF([1]Grants!A111="","",IF([1]Grants!L111="","",[1]Grants!L111))</f>
        <v>NE1 8ST</v>
      </c>
      <c r="M110" s="11" t="str">
        <f>IF([1]Grants!A111="","",IF([1]Grants!G111="","",[1]Grants!G111))</f>
        <v>Newcastle</v>
      </c>
      <c r="N110" s="11" t="str">
        <f>IF([1]Grants!A111="","",IF([1]Grants!G111="","",VLOOKUP(M110,'[1]#fixed_data'!$A$12:$C$27,2,0)))</f>
        <v>E08000021</v>
      </c>
      <c r="O110" s="11" t="str">
        <f>IF([1]Grants!A111="","",IF(M110="","",VLOOKUP(M110,'[1]#fixed_data'!$A$12:$C$27,3,0)))</f>
        <v>MD</v>
      </c>
      <c r="P110" s="11" t="str">
        <f>IF([1]Grants!A111="","",'[1]#fixed_data'!$B$5)</f>
        <v>GB-CHC-1121739</v>
      </c>
      <c r="Q110" s="11" t="str">
        <f>IF([1]Grants!A111="","",'[1]#fixed_data'!$B$6)</f>
        <v>The Ballinger Charitable Trust</v>
      </c>
      <c r="R110" s="16" t="str">
        <f>IF([1]Grants!A111="","",IF([1]Grants!M111="","",IF([1]Grants!M111="YP","Young people",IF([1]Grants!M111="OP","Older people",IF([1]Grants!M111="C","Community")))))</f>
        <v>Young people</v>
      </c>
      <c r="S110" s="17">
        <f ca="1">IF([1]Grants!A111="","",'[1]#fixed_data'!$B$7)</f>
        <v>44246</v>
      </c>
      <c r="T110" s="11" t="str">
        <f>IF([1]Grants!A111="","",'[1]#fixed_data'!$B$8)</f>
        <v>https://www.ballingercharitabletrust.org.uk/</v>
      </c>
    </row>
    <row r="111" spans="1:20">
      <c r="A111" s="11" t="str">
        <f>IF([1]Grants!A112="","",CONCATENATE('[1]#fixed_data'!$B$2&amp;[1]Grants!A112))</f>
        <v>360G-BallingerCT-1906-NC-3</v>
      </c>
      <c r="B111" s="11" t="str">
        <f>IF([1]Grants!A112="","",CONCATENATE("Grant to "&amp;I111))</f>
        <v>Grant to Newcastle Carers</v>
      </c>
      <c r="C111" s="11" t="str">
        <f>IF([1]Grants!A112="","",IF([1]Grants!U112="","",[1]Grants!U112))</f>
        <v>Improving young carers' life chances</v>
      </c>
      <c r="D111" s="11" t="str">
        <f>IF([1]Grants!A112="","",'[1]#fixed_data'!$B$3)</f>
        <v>GBP</v>
      </c>
      <c r="E111" s="12">
        <f>IF([1]Grants!A112="","",[1]Grants!F112)</f>
        <v>45000</v>
      </c>
      <c r="F111" s="13">
        <f>IF([1]Grants!A112="","",[1]Grants!C112)</f>
        <v>43630</v>
      </c>
      <c r="G111" s="14">
        <f>IF([1]Grants!A112="","",[1]Grants!D112*12)</f>
        <v>36</v>
      </c>
      <c r="H111" s="11" t="str">
        <f>IF([1]Grants!A112="","",IF(AND(J111="",K111="",[1]Grants!K112=""),'[1]#fixed_data'!$B$4&amp;SUBSTITUTE(I111," ","-"),IF([1]Grants!K112&lt;&gt;"","GB-EDU-"&amp;[1]Grants!K112,IF(J111="","GB-COH-"&amp;K111,"GB-CHC-"&amp;J111))))</f>
        <v>GB-CHC-1145373</v>
      </c>
      <c r="I111" s="11" t="str">
        <f>IF([1]Grants!A112="","",[1]Grants!B112)</f>
        <v>Newcastle Carers</v>
      </c>
      <c r="J111" s="15">
        <f>IF([1]Grants!A112="","",IF(ISBLANK([1]Grants!H112),"",[1]Grants!H112))</f>
        <v>1145373</v>
      </c>
      <c r="K111" s="15" t="str">
        <f>IF([1]Grants!A112="","",IF(ISBLANK([1]Grants!I112),"",TEXT([1]Grants!I112,"00000000")))</f>
        <v/>
      </c>
      <c r="L111" s="11" t="str">
        <f>IF([1]Grants!A112="","",IF([1]Grants!L112="","",[1]Grants!L112))</f>
        <v>NE6 1DN</v>
      </c>
      <c r="M111" s="11" t="str">
        <f>IF([1]Grants!A112="","",IF([1]Grants!G112="","",[1]Grants!G112))</f>
        <v>Newcastle</v>
      </c>
      <c r="N111" s="11" t="str">
        <f>IF([1]Grants!A112="","",IF([1]Grants!G112="","",VLOOKUP(M111,'[1]#fixed_data'!$A$12:$C$27,2,0)))</f>
        <v>E08000021</v>
      </c>
      <c r="O111" s="11" t="str">
        <f>IF([1]Grants!A112="","",IF(M111="","",VLOOKUP(M111,'[1]#fixed_data'!$A$12:$C$27,3,0)))</f>
        <v>MD</v>
      </c>
      <c r="P111" s="11" t="str">
        <f>IF([1]Grants!A112="","",'[1]#fixed_data'!$B$5)</f>
        <v>GB-CHC-1121739</v>
      </c>
      <c r="Q111" s="11" t="str">
        <f>IF([1]Grants!A112="","",'[1]#fixed_data'!$B$6)</f>
        <v>The Ballinger Charitable Trust</v>
      </c>
      <c r="R111" s="16" t="str">
        <f>IF([1]Grants!A112="","",IF([1]Grants!M112="","",IF([1]Grants!M112="YP","Young people",IF([1]Grants!M112="OP","Older people",IF([1]Grants!M112="C","Community")))))</f>
        <v>Young people</v>
      </c>
      <c r="S111" s="17">
        <f ca="1">IF([1]Grants!A112="","",'[1]#fixed_data'!$B$7)</f>
        <v>44246</v>
      </c>
      <c r="T111" s="11" t="str">
        <f>IF([1]Grants!A112="","",'[1]#fixed_data'!$B$8)</f>
        <v>https://www.ballingercharitabletrust.org.uk/</v>
      </c>
    </row>
    <row r="112" spans="1:20">
      <c r="A112" s="11" t="str">
        <f>IF([1]Grants!A113="","",CONCATENATE('[1]#fixed_data'!$B$2&amp;[1]Grants!A113))</f>
        <v>360G-BallingerCT-1912-NBYP-NYP-3</v>
      </c>
      <c r="B112" s="11" t="str">
        <f>IF([1]Grants!A113="","",CONCATENATE("Grant to "&amp;I112))</f>
        <v xml:space="preserve">Grant to North Benwell Youth Project CIO (part of NYP)  </v>
      </c>
      <c r="C112" s="11" t="str">
        <f>IF([1]Grants!A113="","",IF([1]Grants!U113="","",[1]Grants!U113))</f>
        <v>Neighbourhood Youth Project</v>
      </c>
      <c r="D112" s="11" t="str">
        <f>IF([1]Grants!A113="","",'[1]#fixed_data'!$B$3)</f>
        <v>GBP</v>
      </c>
      <c r="E112" s="12">
        <f>IF([1]Grants!A113="","",[1]Grants!F113)</f>
        <v>21214</v>
      </c>
      <c r="F112" s="13">
        <f>IF([1]Grants!A113="","",[1]Grants!C113)</f>
        <v>43805</v>
      </c>
      <c r="G112" s="14">
        <f>IF([1]Grants!A113="","",[1]Grants!D113*12)</f>
        <v>36</v>
      </c>
      <c r="H112" s="11" t="str">
        <f>IF([1]Grants!A113="","",IF(AND(J112="",K112="",[1]Grants!K113=""),'[1]#fixed_data'!$B$4&amp;SUBSTITUTE(I112," ","-"),IF([1]Grants!K113&lt;&gt;"","GB-EDU-"&amp;[1]Grants!K113,IF(J112="","GB-COH-"&amp;K112,"GB-CHC-"&amp;J112))))</f>
        <v>GB-CHC-1165642</v>
      </c>
      <c r="I112" s="11" t="str">
        <f>IF([1]Grants!A113="","",[1]Grants!B113)</f>
        <v xml:space="preserve">North Benwell Youth Project CIO (part of NYP)  </v>
      </c>
      <c r="J112" s="15">
        <f>IF([1]Grants!A113="","",IF(ISBLANK([1]Grants!H113),"",[1]Grants!H113))</f>
        <v>1165642</v>
      </c>
      <c r="K112" s="15" t="str">
        <f>IF([1]Grants!A113="","",IF(ISBLANK([1]Grants!I113),"",TEXT([1]Grants!I113,"00000000")))</f>
        <v/>
      </c>
      <c r="L112" s="11" t="str">
        <f>IF([1]Grants!A113="","",IF([1]Grants!L113="","",[1]Grants!L113))</f>
        <v xml:space="preserve">NE4 8TS </v>
      </c>
      <c r="M112" s="11" t="str">
        <f>IF([1]Grants!A113="","",IF([1]Grants!G113="","",[1]Grants!G113))</f>
        <v>Newcastle</v>
      </c>
      <c r="N112" s="11" t="str">
        <f>IF([1]Grants!A113="","",IF([1]Grants!G113="","",VLOOKUP(M112,'[1]#fixed_data'!$A$12:$C$27,2,0)))</f>
        <v>E08000021</v>
      </c>
      <c r="O112" s="11" t="str">
        <f>IF([1]Grants!A113="","",IF(M112="","",VLOOKUP(M112,'[1]#fixed_data'!$A$12:$C$27,3,0)))</f>
        <v>MD</v>
      </c>
      <c r="P112" s="11" t="str">
        <f>IF([1]Grants!A113="","",'[1]#fixed_data'!$B$5)</f>
        <v>GB-CHC-1121739</v>
      </c>
      <c r="Q112" s="11" t="str">
        <f>IF([1]Grants!A113="","",'[1]#fixed_data'!$B$6)</f>
        <v>The Ballinger Charitable Trust</v>
      </c>
      <c r="R112" s="16" t="str">
        <f>IF([1]Grants!A113="","",IF([1]Grants!M113="","",IF([1]Grants!M113="YP","Young people",IF([1]Grants!M113="OP","Older people",IF([1]Grants!M113="C","Community")))))</f>
        <v>Young people</v>
      </c>
      <c r="S112" s="17">
        <f ca="1">IF([1]Grants!A113="","",'[1]#fixed_data'!$B$7)</f>
        <v>44246</v>
      </c>
      <c r="T112" s="11" t="str">
        <f>IF([1]Grants!A113="","",'[1]#fixed_data'!$B$8)</f>
        <v>https://www.ballingercharitabletrust.org.uk/</v>
      </c>
    </row>
    <row r="113" spans="1:20">
      <c r="A113" s="11" t="str">
        <f>IF([1]Grants!A114="","",CONCATENATE('[1]#fixed_data'!$B$2&amp;[1]Grants!A114))</f>
        <v>360G-BallingerCT-1909-NEYDL-3</v>
      </c>
      <c r="B113" s="11" t="str">
        <f>IF([1]Grants!A114="","",CONCATENATE("Grant to "&amp;I113))</f>
        <v>Grant to North East Young Dads &amp; Lads Project (NEYDL)</v>
      </c>
      <c r="C113" s="11" t="str">
        <f>IF([1]Grants!A114="","",IF([1]Grants!U114="","",[1]Grants!U114))</f>
        <v>Supporting disadvantaged young men</v>
      </c>
      <c r="D113" s="11" t="str">
        <f>IF([1]Grants!A114="","",'[1]#fixed_data'!$B$3)</f>
        <v>GBP</v>
      </c>
      <c r="E113" s="12">
        <f>IF([1]Grants!A114="","",[1]Grants!F114)</f>
        <v>45000</v>
      </c>
      <c r="F113" s="13">
        <f>IF([1]Grants!A114="","",[1]Grants!C114)</f>
        <v>43728</v>
      </c>
      <c r="G113" s="14">
        <f>IF([1]Grants!A114="","",[1]Grants!D114*12)</f>
        <v>36</v>
      </c>
      <c r="H113" s="11" t="str">
        <f>IF([1]Grants!A114="","",IF(AND(J113="",K113="",[1]Grants!K114=""),'[1]#fixed_data'!$B$4&amp;SUBSTITUTE(I113," ","-"),IF([1]Grants!K114&lt;&gt;"","GB-EDU-"&amp;[1]Grants!K114,IF(J113="","GB-COH-"&amp;K113,"GB-CHC-"&amp;J113))))</f>
        <v>GB-CHC-1172924</v>
      </c>
      <c r="I113" s="11" t="str">
        <f>IF([1]Grants!A114="","",[1]Grants!B114)</f>
        <v>North East Young Dads &amp; Lads Project (NEYDL)</v>
      </c>
      <c r="J113" s="15">
        <f>IF([1]Grants!A114="","",IF(ISBLANK([1]Grants!H114),"",[1]Grants!H114))</f>
        <v>1172924</v>
      </c>
      <c r="K113" s="15" t="str">
        <f>IF([1]Grants!A114="","",IF(ISBLANK([1]Grants!I114),"",TEXT([1]Grants!I114,"00000000")))</f>
        <v/>
      </c>
      <c r="L113" s="11" t="str">
        <f>IF([1]Grants!A114="","",IF([1]Grants!L114="","",[1]Grants!L114))</f>
        <v>NE8 2QX</v>
      </c>
      <c r="M113" s="11" t="str">
        <f>IF([1]Grants!A114="","",IF([1]Grants!G114="","",[1]Grants!G114))</f>
        <v>Gateshead</v>
      </c>
      <c r="N113" s="11" t="str">
        <f>IF([1]Grants!A114="","",IF([1]Grants!G114="","",VLOOKUP(M113,'[1]#fixed_data'!$A$12:$C$27,2,0)))</f>
        <v>E08000037</v>
      </c>
      <c r="O113" s="11" t="str">
        <f>IF([1]Grants!A114="","",IF(M113="","",VLOOKUP(M113,'[1]#fixed_data'!$A$12:$C$27,3,0)))</f>
        <v>MD</v>
      </c>
      <c r="P113" s="11" t="str">
        <f>IF([1]Grants!A114="","",'[1]#fixed_data'!$B$5)</f>
        <v>GB-CHC-1121739</v>
      </c>
      <c r="Q113" s="11" t="str">
        <f>IF([1]Grants!A114="","",'[1]#fixed_data'!$B$6)</f>
        <v>The Ballinger Charitable Trust</v>
      </c>
      <c r="R113" s="16" t="str">
        <f>IF([1]Grants!A114="","",IF([1]Grants!M114="","",IF([1]Grants!M114="YP","Young people",IF([1]Grants!M114="OP","Older people",IF([1]Grants!M114="C","Community")))))</f>
        <v>Young people</v>
      </c>
      <c r="S113" s="17">
        <f ca="1">IF([1]Grants!A114="","",'[1]#fixed_data'!$B$7)</f>
        <v>44246</v>
      </c>
      <c r="T113" s="11" t="str">
        <f>IF([1]Grants!A114="","",'[1]#fixed_data'!$B$8)</f>
        <v>https://www.ballingercharitabletrust.org.uk/</v>
      </c>
    </row>
    <row r="114" spans="1:20">
      <c r="A114" s="11" t="str">
        <f>IF([1]Grants!A115="","",CONCATENATE('[1]#fixed_data'!$B$2&amp;[1]Grants!A115))</f>
        <v>360G-BallingerCT-1802-NTCC-1</v>
      </c>
      <c r="B114" s="11" t="str">
        <f>IF([1]Grants!A115="","",CONCATENATE("Grant to "&amp;I114))</f>
        <v xml:space="preserve">Grant to North Tyneside Carers' Centre (The) </v>
      </c>
      <c r="C114" s="11" t="str">
        <f>IF([1]Grants!A115="","",IF([1]Grants!U115="","",[1]Grants!U115))</f>
        <v>Running costs of young carers' service</v>
      </c>
      <c r="D114" s="11" t="str">
        <f>IF([1]Grants!A115="","",'[1]#fixed_data'!$B$3)</f>
        <v>GBP</v>
      </c>
      <c r="E114" s="12">
        <f>IF([1]Grants!A115="","",[1]Grants!F115)</f>
        <v>15000</v>
      </c>
      <c r="F114" s="13">
        <f>IF([1]Grants!A115="","",[1]Grants!C115)</f>
        <v>43154</v>
      </c>
      <c r="G114" s="14">
        <f>IF([1]Grants!A115="","",[1]Grants!D115*12)</f>
        <v>12</v>
      </c>
      <c r="H114" s="11" t="str">
        <f>IF([1]Grants!A115="","",IF(AND(J114="",K114="",[1]Grants!K115=""),'[1]#fixed_data'!$B$4&amp;SUBSTITUTE(I114," ","-"),IF([1]Grants!K115&lt;&gt;"","GB-EDU-"&amp;[1]Grants!K115,IF(J114="","GB-COH-"&amp;K114,"GB-CHC-"&amp;J114))))</f>
        <v>GB-COH-03130902</v>
      </c>
      <c r="I114" s="11" t="str">
        <f>IF([1]Grants!A115="","",[1]Grants!B115)</f>
        <v xml:space="preserve">North Tyneside Carers' Centre (The) </v>
      </c>
      <c r="J114" s="15" t="str">
        <f>IF([1]Grants!A115="","",IF(ISBLANK([1]Grants!H115),"",[1]Grants!H115))</f>
        <v/>
      </c>
      <c r="K114" s="15" t="str">
        <f>IF([1]Grants!A115="","",IF(ISBLANK([1]Grants!I115),"",TEXT([1]Grants!I115,"00000000")))</f>
        <v>03130902</v>
      </c>
      <c r="L114" s="11" t="str">
        <f>IF([1]Grants!A115="","",IF([1]Grants!L115="","",[1]Grants!L115))</f>
        <v>NE29 0AB</v>
      </c>
      <c r="M114" s="11" t="str">
        <f>IF([1]Grants!A115="","",IF([1]Grants!G115="","",[1]Grants!G115))</f>
        <v>North Tyneside</v>
      </c>
      <c r="N114" s="11" t="str">
        <f>IF([1]Grants!A115="","",IF([1]Grants!G115="","",VLOOKUP(M114,'[1]#fixed_data'!$A$12:$C$27,2,0)))</f>
        <v>E08000022</v>
      </c>
      <c r="O114" s="11" t="str">
        <f>IF([1]Grants!A115="","",IF(M114="","",VLOOKUP(M114,'[1]#fixed_data'!$A$12:$C$27,3,0)))</f>
        <v>MD</v>
      </c>
      <c r="P114" s="11" t="str">
        <f>IF([1]Grants!A115="","",'[1]#fixed_data'!$B$5)</f>
        <v>GB-CHC-1121739</v>
      </c>
      <c r="Q114" s="11" t="str">
        <f>IF([1]Grants!A115="","",'[1]#fixed_data'!$B$6)</f>
        <v>The Ballinger Charitable Trust</v>
      </c>
      <c r="R114" s="16" t="str">
        <f>IF([1]Grants!A115="","",IF([1]Grants!M115="","",IF([1]Grants!M115="YP","Young people",IF([1]Grants!M115="OP","Older people",IF([1]Grants!M115="C","Community")))))</f>
        <v>Young people</v>
      </c>
      <c r="S114" s="17">
        <f ca="1">IF([1]Grants!A115="","",'[1]#fixed_data'!$B$7)</f>
        <v>44246</v>
      </c>
      <c r="T114" s="11" t="str">
        <f>IF([1]Grants!A115="","",'[1]#fixed_data'!$B$8)</f>
        <v>https://www.ballingercharitabletrust.org.uk/</v>
      </c>
    </row>
    <row r="115" spans="1:20">
      <c r="A115" s="11" t="str">
        <f>IF([1]Grants!A116="","",CONCATENATE('[1]#fixed_data'!$B$2&amp;[1]Grants!A116))</f>
        <v>360G-BallingerCT-2012-NTCC-1</v>
      </c>
      <c r="B115" s="11" t="str">
        <f>IF([1]Grants!A116="","",CONCATENATE("Grant to "&amp;I115))</f>
        <v xml:space="preserve">Grant to North Tyneside Carers' Centre (The) </v>
      </c>
      <c r="C115" s="11" t="str">
        <f>IF([1]Grants!A116="","",IF([1]Grants!U116="","",[1]Grants!U116))</f>
        <v>Running costs of young carers' service</v>
      </c>
      <c r="D115" s="11" t="str">
        <f>IF([1]Grants!A116="","",'[1]#fixed_data'!$B$3)</f>
        <v>GBP</v>
      </c>
      <c r="E115" s="12">
        <f>IF([1]Grants!A116="","",[1]Grants!F116)</f>
        <v>15000</v>
      </c>
      <c r="F115" s="13">
        <f>IF([1]Grants!A116="","",[1]Grants!C116)</f>
        <v>44169</v>
      </c>
      <c r="G115" s="14">
        <f>IF([1]Grants!A116="","",[1]Grants!D116*12)</f>
        <v>12</v>
      </c>
      <c r="H115" s="11" t="str">
        <f>IF([1]Grants!A116="","",IF(AND(J115="",K115="",[1]Grants!K116=""),'[1]#fixed_data'!$B$4&amp;SUBSTITUTE(I115," ","-"),IF([1]Grants!K116&lt;&gt;"","GB-EDU-"&amp;[1]Grants!K116,IF(J115="","GB-COH-"&amp;K115,"GB-CHC-"&amp;J115))))</f>
        <v>GB-COH-03130902</v>
      </c>
      <c r="I115" s="11" t="str">
        <f>IF([1]Grants!A116="","",[1]Grants!B116)</f>
        <v xml:space="preserve">North Tyneside Carers' Centre (The) </v>
      </c>
      <c r="J115" s="15" t="str">
        <f>IF([1]Grants!A116="","",IF(ISBLANK([1]Grants!H116),"",[1]Grants!H116))</f>
        <v/>
      </c>
      <c r="K115" s="15" t="str">
        <f>IF([1]Grants!A116="","",IF(ISBLANK([1]Grants!I116),"",TEXT([1]Grants!I116,"00000000")))</f>
        <v>03130902</v>
      </c>
      <c r="L115" s="11" t="str">
        <f>IF([1]Grants!A116="","",IF([1]Grants!L116="","",[1]Grants!L116))</f>
        <v>NE29 0AB</v>
      </c>
      <c r="M115" s="11" t="str">
        <f>IF([1]Grants!A116="","",IF([1]Grants!G116="","",[1]Grants!G116))</f>
        <v>North Tyneside</v>
      </c>
      <c r="N115" s="11" t="str">
        <f>IF([1]Grants!A116="","",IF([1]Grants!G116="","",VLOOKUP(M115,'[1]#fixed_data'!$A$12:$C$27,2,0)))</f>
        <v>E08000022</v>
      </c>
      <c r="O115" s="11" t="str">
        <f>IF([1]Grants!A116="","",IF(M115="","",VLOOKUP(M115,'[1]#fixed_data'!$A$12:$C$27,3,0)))</f>
        <v>MD</v>
      </c>
      <c r="P115" s="11" t="str">
        <f>IF([1]Grants!A116="","",'[1]#fixed_data'!$B$5)</f>
        <v>GB-CHC-1121739</v>
      </c>
      <c r="Q115" s="11" t="str">
        <f>IF([1]Grants!A116="","",'[1]#fixed_data'!$B$6)</f>
        <v>The Ballinger Charitable Trust</v>
      </c>
      <c r="R115" s="16" t="str">
        <f>IF([1]Grants!A116="","",IF([1]Grants!M116="","",IF([1]Grants!M116="YP","Young people",IF([1]Grants!M116="OP","Older people",IF([1]Grants!M116="C","Community")))))</f>
        <v>Young people</v>
      </c>
      <c r="S115" s="17">
        <f ca="1">IF([1]Grants!A116="","",'[1]#fixed_data'!$B$7)</f>
        <v>44246</v>
      </c>
      <c r="T115" s="11" t="str">
        <f>IF([1]Grants!A116="","",'[1]#fixed_data'!$B$8)</f>
        <v>https://www.ballingercharitabletrust.org.uk/</v>
      </c>
    </row>
    <row r="116" spans="1:20">
      <c r="A116" s="11" t="str">
        <f>IF([1]Grants!A117="","",CONCATENATE('[1]#fixed_data'!$B$2&amp;[1]Grants!A117))</f>
        <v>360G-BallingerCT-1809-NTDF-3</v>
      </c>
      <c r="B116" s="11" t="str">
        <f>IF([1]Grants!A117="","",CONCATENATE("Grant to "&amp;I116))</f>
        <v>Grant to North Tyneside Disability Forum</v>
      </c>
      <c r="C116" s="11" t="str">
        <f>IF([1]Grants!A117="","",IF([1]Grants!U117="","",[1]Grants!U117))</f>
        <v>Activities for older disabled people</v>
      </c>
      <c r="D116" s="11" t="str">
        <f>IF([1]Grants!A117="","",'[1]#fixed_data'!$B$3)</f>
        <v>GBP</v>
      </c>
      <c r="E116" s="12">
        <f>IF([1]Grants!A117="","",[1]Grants!F117)</f>
        <v>45000</v>
      </c>
      <c r="F116" s="13">
        <f>IF([1]Grants!A117="","",[1]Grants!C117)</f>
        <v>43364</v>
      </c>
      <c r="G116" s="14">
        <f>IF([1]Grants!A117="","",[1]Grants!D117*12)</f>
        <v>36</v>
      </c>
      <c r="H116" s="11" t="str">
        <f>IF([1]Grants!A117="","",IF(AND(J116="",K116="",[1]Grants!K117=""),'[1]#fixed_data'!$B$4&amp;SUBSTITUTE(I116," ","-"),IF([1]Grants!K117&lt;&gt;"","GB-EDU-"&amp;[1]Grants!K117,IF(J116="","GB-COH-"&amp;K116,"GB-CHC-"&amp;J116))))</f>
        <v>GB-CHC-1072475</v>
      </c>
      <c r="I116" s="11" t="str">
        <f>IF([1]Grants!A117="","",[1]Grants!B117)</f>
        <v>North Tyneside Disability Forum</v>
      </c>
      <c r="J116" s="15">
        <f>IF([1]Grants!A117="","",IF(ISBLANK([1]Grants!H117),"",[1]Grants!H117))</f>
        <v>1072475</v>
      </c>
      <c r="K116" s="15" t="str">
        <f>IF([1]Grants!A117="","",IF(ISBLANK([1]Grants!I117),"",TEXT([1]Grants!I117,"00000000")))</f>
        <v/>
      </c>
      <c r="L116" s="11" t="str">
        <f>IF([1]Grants!A117="","",IF([1]Grants!L117="","",[1]Grants!L117))</f>
        <v>NE27  0HJ</v>
      </c>
      <c r="M116" s="11" t="str">
        <f>IF([1]Grants!A117="","",IF([1]Grants!G117="","",[1]Grants!G117))</f>
        <v>North Tyneside</v>
      </c>
      <c r="N116" s="11" t="str">
        <f>IF([1]Grants!A117="","",IF([1]Grants!G117="","",VLOOKUP(M116,'[1]#fixed_data'!$A$12:$C$27,2,0)))</f>
        <v>E08000022</v>
      </c>
      <c r="O116" s="11" t="str">
        <f>IF([1]Grants!A117="","",IF(M116="","",VLOOKUP(M116,'[1]#fixed_data'!$A$12:$C$27,3,0)))</f>
        <v>MD</v>
      </c>
      <c r="P116" s="11" t="str">
        <f>IF([1]Grants!A117="","",'[1]#fixed_data'!$B$5)</f>
        <v>GB-CHC-1121739</v>
      </c>
      <c r="Q116" s="11" t="str">
        <f>IF([1]Grants!A117="","",'[1]#fixed_data'!$B$6)</f>
        <v>The Ballinger Charitable Trust</v>
      </c>
      <c r="R116" s="16" t="str">
        <f>IF([1]Grants!A117="","",IF([1]Grants!M117="","",IF([1]Grants!M117="YP","Young people",IF([1]Grants!M117="OP","Older people",IF([1]Grants!M117="C","Community")))))</f>
        <v>Older people</v>
      </c>
      <c r="S116" s="17">
        <f ca="1">IF([1]Grants!A117="","",'[1]#fixed_data'!$B$7)</f>
        <v>44246</v>
      </c>
      <c r="T116" s="11" t="str">
        <f>IF([1]Grants!A117="","",'[1]#fixed_data'!$B$8)</f>
        <v>https://www.ballingercharitabletrust.org.uk/</v>
      </c>
    </row>
    <row r="117" spans="1:20">
      <c r="A117" s="11" t="str">
        <f>IF([1]Grants!A118="","",CONCATENATE('[1]#fixed_data'!$B$2&amp;[1]Grants!A118))</f>
        <v>360G-BallingerCT-2006-NTY-1</v>
      </c>
      <c r="B117" s="11" t="str">
        <f>IF([1]Grants!A118="","",CONCATENATE("Grant to "&amp;I117))</f>
        <v>Grant to North Tyne Youth</v>
      </c>
      <c r="C117" s="11" t="str">
        <f>IF([1]Grants!A118="","",IF([1]Grants!U118="","",[1]Grants!U118))</f>
        <v>Towards core costs of operation</v>
      </c>
      <c r="D117" s="11" t="str">
        <f>IF([1]Grants!A118="","",'[1]#fixed_data'!$B$3)</f>
        <v>GBP</v>
      </c>
      <c r="E117" s="12">
        <f>IF([1]Grants!A118="","",[1]Grants!F118)</f>
        <v>15780</v>
      </c>
      <c r="F117" s="13">
        <f>IF([1]Grants!A118="","",[1]Grants!C118)</f>
        <v>44002</v>
      </c>
      <c r="G117" s="14">
        <f>IF([1]Grants!A118="","",[1]Grants!D118*12)</f>
        <v>12</v>
      </c>
      <c r="H117" s="11" t="str">
        <f>IF([1]Grants!A118="","",IF(AND(J117="",K117="",[1]Grants!K118=""),'[1]#fixed_data'!$B$4&amp;SUBSTITUTE(I117," ","-"),IF([1]Grants!K118&lt;&gt;"","GB-EDU-"&amp;[1]Grants!K118,IF(J117="","GB-COH-"&amp;K117,"GB-CHC-"&amp;J117))))</f>
        <v>GB-CHC-1189025</v>
      </c>
      <c r="I117" s="11" t="str">
        <f>IF([1]Grants!A118="","",[1]Grants!B118)</f>
        <v>North Tyne Youth</v>
      </c>
      <c r="J117" s="15">
        <f>IF([1]Grants!A118="","",IF(ISBLANK([1]Grants!H118),"",[1]Grants!H118))</f>
        <v>1189025</v>
      </c>
      <c r="K117" s="15" t="str">
        <f>IF([1]Grants!A118="","",IF(ISBLANK([1]Grants!I118),"",TEXT([1]Grants!I118,"00000000")))</f>
        <v/>
      </c>
      <c r="L117" s="11" t="str">
        <f>IF([1]Grants!A118="","",IF([1]Grants!L118="","",[1]Grants!L118))</f>
        <v>NE19 1HE</v>
      </c>
      <c r="M117" s="11" t="str">
        <f>IF([1]Grants!A118="","",IF([1]Grants!G118="","",[1]Grants!G118))</f>
        <v>Northumberland</v>
      </c>
      <c r="N117" s="11" t="str">
        <f>IF([1]Grants!A118="","",IF([1]Grants!G118="","",VLOOKUP(M117,'[1]#fixed_data'!$A$12:$C$27,2,0)))</f>
        <v>E06000057</v>
      </c>
      <c r="O117" s="11" t="str">
        <f>IF([1]Grants!A118="","",IF(M117="","",VLOOKUP(M117,'[1]#fixed_data'!$A$12:$C$27,3,0)))</f>
        <v>UA</v>
      </c>
      <c r="P117" s="11" t="str">
        <f>IF([1]Grants!A118="","",'[1]#fixed_data'!$B$5)</f>
        <v>GB-CHC-1121739</v>
      </c>
      <c r="Q117" s="11" t="str">
        <f>IF([1]Grants!A118="","",'[1]#fixed_data'!$B$6)</f>
        <v>The Ballinger Charitable Trust</v>
      </c>
      <c r="R117" s="16" t="str">
        <f>IF([1]Grants!A118="","",IF([1]Grants!M118="","",IF([1]Grants!M118="YP","Young people",IF([1]Grants!M118="OP","Older people",IF([1]Grants!M118="C","Community")))))</f>
        <v>Older people</v>
      </c>
      <c r="S117" s="17">
        <f ca="1">IF([1]Grants!A118="","",'[1]#fixed_data'!$B$7)</f>
        <v>44246</v>
      </c>
      <c r="T117" s="11" t="str">
        <f>IF([1]Grants!A118="","",'[1]#fixed_data'!$B$8)</f>
        <v>https://www.ballingercharitabletrust.org.uk/</v>
      </c>
    </row>
    <row r="118" spans="1:20">
      <c r="A118" s="11" t="str">
        <f>IF([1]Grants!A119="","",CONCATENATE('[1]#fixed_data'!$B$2&amp;[1]Grants!A119))</f>
        <v>360G-BallingerCT-1912-NSYI-NYP-3</v>
      </c>
      <c r="B118" s="11" t="str">
        <f>IF([1]Grants!A119="","",CONCATENATE("Grant to "&amp;I118))</f>
        <v xml:space="preserve">Grant to Northbourne Street Youth Initiative (part of NYP) </v>
      </c>
      <c r="C118" s="11" t="str">
        <f>IF([1]Grants!A119="","",IF([1]Grants!U119="","",[1]Grants!U119))</f>
        <v>Neighbourhood Youth Project</v>
      </c>
      <c r="D118" s="11" t="str">
        <f>IF([1]Grants!A119="","",'[1]#fixed_data'!$B$3)</f>
        <v>GBP</v>
      </c>
      <c r="E118" s="12">
        <f>IF([1]Grants!A119="","",[1]Grants!F119)</f>
        <v>21214</v>
      </c>
      <c r="F118" s="13">
        <f>IF([1]Grants!A119="","",[1]Grants!C119)</f>
        <v>43805</v>
      </c>
      <c r="G118" s="14">
        <f>IF([1]Grants!A119="","",[1]Grants!D119*12)</f>
        <v>36</v>
      </c>
      <c r="H118" s="11" t="str">
        <f>IF([1]Grants!A119="","",IF(AND(J118="",K118="",[1]Grants!K119=""),'[1]#fixed_data'!$B$4&amp;SUBSTITUTE(I118," ","-"),IF([1]Grants!K119&lt;&gt;"","GB-EDU-"&amp;[1]Grants!K119,IF(J118="","GB-COH-"&amp;K118,"GB-CHC-"&amp;J118))))</f>
        <v>GB-CHC-1139235</v>
      </c>
      <c r="I118" s="11" t="str">
        <f>IF([1]Grants!A119="","",[1]Grants!B119)</f>
        <v xml:space="preserve">Northbourne Street Youth Initiative (part of NYP) </v>
      </c>
      <c r="J118" s="15">
        <f>IF([1]Grants!A119="","",IF(ISBLANK([1]Grants!H119),"",[1]Grants!H119))</f>
        <v>1139235</v>
      </c>
      <c r="K118" s="15" t="str">
        <f>IF([1]Grants!A119="","",IF(ISBLANK([1]Grants!I119),"",TEXT([1]Grants!I119,"00000000")))</f>
        <v/>
      </c>
      <c r="L118" s="11" t="str">
        <f>IF([1]Grants!A119="","",IF([1]Grants!L119="","",[1]Grants!L119))</f>
        <v>NE4 7RP</v>
      </c>
      <c r="M118" s="11" t="str">
        <f>IF([1]Grants!A119="","",IF([1]Grants!G119="","",[1]Grants!G119))</f>
        <v>Newcastle</v>
      </c>
      <c r="N118" s="11" t="str">
        <f>IF([1]Grants!A119="","",IF([1]Grants!G119="","",VLOOKUP(M118,'[1]#fixed_data'!$A$12:$C$27,2,0)))</f>
        <v>E08000021</v>
      </c>
      <c r="O118" s="11" t="str">
        <f>IF([1]Grants!A119="","",IF(M118="","",VLOOKUP(M118,'[1]#fixed_data'!$A$12:$C$27,3,0)))</f>
        <v>MD</v>
      </c>
      <c r="P118" s="11" t="str">
        <f>IF([1]Grants!A119="","",'[1]#fixed_data'!$B$5)</f>
        <v>GB-CHC-1121739</v>
      </c>
      <c r="Q118" s="11" t="str">
        <f>IF([1]Grants!A119="","",'[1]#fixed_data'!$B$6)</f>
        <v>The Ballinger Charitable Trust</v>
      </c>
      <c r="R118" s="16" t="str">
        <f>IF([1]Grants!A119="","",IF([1]Grants!M119="","",IF([1]Grants!M119="YP","Young people",IF([1]Grants!M119="OP","Older people",IF([1]Grants!M119="C","Community")))))</f>
        <v>Young people</v>
      </c>
      <c r="S118" s="17">
        <f ca="1">IF([1]Grants!A119="","",'[1]#fixed_data'!$B$7)</f>
        <v>44246</v>
      </c>
      <c r="T118" s="11" t="str">
        <f>IF([1]Grants!A119="","",'[1]#fixed_data'!$B$8)</f>
        <v>https://www.ballingercharitabletrust.org.uk/</v>
      </c>
    </row>
    <row r="119" spans="1:20">
      <c r="A119" s="11" t="str">
        <f>IF([1]Grants!A120="","",CONCATENATE('[1]#fixed_data'!$B$2&amp;[1]Grants!A120))</f>
        <v>360G-BallingerCT-1809-NS-3</v>
      </c>
      <c r="B119" s="11" t="str">
        <f>IF([1]Grants!A120="","",CONCATENATE("Grant to "&amp;I119))</f>
        <v xml:space="preserve">Grant to Northern Stage </v>
      </c>
      <c r="C119" s="11" t="str">
        <f>IF([1]Grants!A120="","",IF([1]Grants!U120="","",[1]Grants!U120))</f>
        <v>"Young Company"</v>
      </c>
      <c r="D119" s="11" t="str">
        <f>IF([1]Grants!A120="","",'[1]#fixed_data'!$B$3)</f>
        <v>GBP</v>
      </c>
      <c r="E119" s="12">
        <f>IF([1]Grants!A120="","",[1]Grants!F120)</f>
        <v>36000</v>
      </c>
      <c r="F119" s="13">
        <f>IF([1]Grants!A120="","",[1]Grants!C120)</f>
        <v>43364</v>
      </c>
      <c r="G119" s="14">
        <f>IF([1]Grants!A120="","",[1]Grants!D120*12)</f>
        <v>36</v>
      </c>
      <c r="H119" s="11" t="str">
        <f>IF([1]Grants!A120="","",IF(AND(J119="",K119="",[1]Grants!K120=""),'[1]#fixed_data'!$B$4&amp;SUBSTITUTE(I119," ","-"),IF([1]Grants!K120&lt;&gt;"","GB-EDU-"&amp;[1]Grants!K120,IF(J119="","GB-COH-"&amp;K119,"GB-CHC-"&amp;J119))))</f>
        <v>GB-CHC-700055</v>
      </c>
      <c r="I119" s="11" t="str">
        <f>IF([1]Grants!A120="","",[1]Grants!B120)</f>
        <v xml:space="preserve">Northern Stage </v>
      </c>
      <c r="J119" s="15">
        <f>IF([1]Grants!A120="","",IF(ISBLANK([1]Grants!H120),"",[1]Grants!H120))</f>
        <v>700055</v>
      </c>
      <c r="K119" s="15" t="str">
        <f>IF([1]Grants!A120="","",IF(ISBLANK([1]Grants!I120),"",TEXT([1]Grants!I120,"00000000")))</f>
        <v/>
      </c>
      <c r="L119" s="11" t="str">
        <f>IF([1]Grants!A120="","",IF([1]Grants!L120="","",[1]Grants!L120))</f>
        <v>NE1 7RH</v>
      </c>
      <c r="M119" s="11" t="str">
        <f>IF([1]Grants!A120="","",IF([1]Grants!G120="","",[1]Grants!G120))</f>
        <v>Newcastle</v>
      </c>
      <c r="N119" s="11" t="str">
        <f>IF([1]Grants!A120="","",IF([1]Grants!G120="","",VLOOKUP(M119,'[1]#fixed_data'!$A$12:$C$27,2,0)))</f>
        <v>E08000021</v>
      </c>
      <c r="O119" s="11" t="str">
        <f>IF([1]Grants!A120="","",IF(M119="","",VLOOKUP(M119,'[1]#fixed_data'!$A$12:$C$27,3,0)))</f>
        <v>MD</v>
      </c>
      <c r="P119" s="11" t="str">
        <f>IF([1]Grants!A120="","",'[1]#fixed_data'!$B$5)</f>
        <v>GB-CHC-1121739</v>
      </c>
      <c r="Q119" s="11" t="str">
        <f>IF([1]Grants!A120="","",'[1]#fixed_data'!$B$6)</f>
        <v>The Ballinger Charitable Trust</v>
      </c>
      <c r="R119" s="16" t="str">
        <f>IF([1]Grants!A120="","",IF([1]Grants!M120="","",IF([1]Grants!M120="YP","Young people",IF([1]Grants!M120="OP","Older people",IF([1]Grants!M120="C","Community")))))</f>
        <v>Young people</v>
      </c>
      <c r="S119" s="17">
        <f ca="1">IF([1]Grants!A120="","",'[1]#fixed_data'!$B$7)</f>
        <v>44246</v>
      </c>
      <c r="T119" s="11" t="str">
        <f>IF([1]Grants!A120="","",'[1]#fixed_data'!$B$8)</f>
        <v>https://www.ballingercharitabletrust.org.uk/</v>
      </c>
    </row>
    <row r="120" spans="1:20">
      <c r="A120" s="11" t="str">
        <f>IF([1]Grants!A121="","",CONCATENATE('[1]#fixed_data'!$B$2&amp;[1]Grants!A121))</f>
        <v>360G-BallingerCT-1806-NCEL-2</v>
      </c>
      <c r="B120" s="11" t="str">
        <f>IF([1]Grants!A121="","",CONCATENATE("Grant to "&amp;I120))</f>
        <v>Grant to Northumberland Community Enterprise Ltd</v>
      </c>
      <c r="C120" s="11" t="str">
        <f>IF([1]Grants!A121="","",IF([1]Grants!U121="","",[1]Grants!U121))</f>
        <v>Towards core costs of operation</v>
      </c>
      <c r="D120" s="11" t="str">
        <f>IF([1]Grants!A121="","",'[1]#fixed_data'!$B$3)</f>
        <v>GBP</v>
      </c>
      <c r="E120" s="12">
        <f>IF([1]Grants!A121="","",[1]Grants!F121)</f>
        <v>14950</v>
      </c>
      <c r="F120" s="13">
        <f>IF([1]Grants!A121="","",[1]Grants!C121)</f>
        <v>43273</v>
      </c>
      <c r="G120" s="14">
        <f>IF([1]Grants!A121="","",[1]Grants!D121*12)</f>
        <v>24</v>
      </c>
      <c r="H120" s="11" t="str">
        <f>IF([1]Grants!A121="","",IF(AND(J120="",K120="",[1]Grants!K121=""),'[1]#fixed_data'!$B$4&amp;SUBSTITUTE(I120," ","-"),IF([1]Grants!K121&lt;&gt;"","GB-EDU-"&amp;[1]Grants!K121,IF(J120="","GB-COH-"&amp;K120,"GB-CHC-"&amp;J120))))</f>
        <v>GB-COH-06537591</v>
      </c>
      <c r="I120" s="11" t="str">
        <f>IF([1]Grants!A121="","",[1]Grants!B121)</f>
        <v>Northumberland Community Enterprise Ltd</v>
      </c>
      <c r="J120" s="15" t="str">
        <f>IF([1]Grants!A121="","",IF(ISBLANK([1]Grants!H121),"",[1]Grants!H121))</f>
        <v/>
      </c>
      <c r="K120" s="15" t="str">
        <f>IF([1]Grants!A121="","",IF(ISBLANK([1]Grants!I121),"",TEXT([1]Grants!I121,"00000000")))</f>
        <v>06537591</v>
      </c>
      <c r="L120" s="11" t="str">
        <f>IF([1]Grants!A121="","",IF([1]Grants!L121="","",[1]Grants!L121))</f>
        <v>NE61 2SA</v>
      </c>
      <c r="M120" s="11" t="str">
        <f>IF([1]Grants!A121="","",IF([1]Grants!G121="","",[1]Grants!G121))</f>
        <v>Northumberland</v>
      </c>
      <c r="N120" s="11" t="str">
        <f>IF([1]Grants!A121="","",IF([1]Grants!G121="","",VLOOKUP(M120,'[1]#fixed_data'!$A$12:$C$27,2,0)))</f>
        <v>E06000057</v>
      </c>
      <c r="O120" s="11" t="str">
        <f>IF([1]Grants!A121="","",IF(M120="","",VLOOKUP(M120,'[1]#fixed_data'!$A$12:$C$27,3,0)))</f>
        <v>UA</v>
      </c>
      <c r="P120" s="11" t="str">
        <f>IF([1]Grants!A121="","",'[1]#fixed_data'!$B$5)</f>
        <v>GB-CHC-1121739</v>
      </c>
      <c r="Q120" s="11" t="str">
        <f>IF([1]Grants!A121="","",'[1]#fixed_data'!$B$6)</f>
        <v>The Ballinger Charitable Trust</v>
      </c>
      <c r="R120" s="16" t="str">
        <f>IF([1]Grants!A121="","",IF([1]Grants!M121="","",IF([1]Grants!M121="YP","Young people",IF([1]Grants!M121="OP","Older people",IF([1]Grants!M121="C","Community")))))</f>
        <v>Community</v>
      </c>
      <c r="S120" s="17">
        <f ca="1">IF([1]Grants!A121="","",'[1]#fixed_data'!$B$7)</f>
        <v>44246</v>
      </c>
      <c r="T120" s="11" t="str">
        <f>IF([1]Grants!A121="","",'[1]#fixed_data'!$B$8)</f>
        <v>https://www.ballingercharitabletrust.org.uk/</v>
      </c>
    </row>
    <row r="121" spans="1:20">
      <c r="A121" s="11" t="str">
        <f>IF([1]Grants!A122="","",CONCATENATE('[1]#fixed_data'!$B$2&amp;[1]Grants!A122))</f>
        <v>360G-BallingerCT-1806-NLCVA-1</v>
      </c>
      <c r="B121" s="11" t="str">
        <f>IF([1]Grants!A122="","",CONCATENATE("Grant to "&amp;I121))</f>
        <v xml:space="preserve">Grant to Northumberland CVA (Wansbeck CVS) </v>
      </c>
      <c r="C121" s="11" t="str">
        <f>IF([1]Grants!A122="","",IF([1]Grants!U122="","",[1]Grants!U122))</f>
        <v>Local community micro-grants.</v>
      </c>
      <c r="D121" s="11" t="str">
        <f>IF([1]Grants!A122="","",'[1]#fixed_data'!$B$3)</f>
        <v>GBP</v>
      </c>
      <c r="E121" s="12">
        <f>IF([1]Grants!A122="","",[1]Grants!F122)</f>
        <v>7500</v>
      </c>
      <c r="F121" s="13">
        <f>IF([1]Grants!A122="","",[1]Grants!C122)</f>
        <v>43273</v>
      </c>
      <c r="G121" s="14">
        <f>IF([1]Grants!A122="","",[1]Grants!D122*12)</f>
        <v>12</v>
      </c>
      <c r="H121" s="11" t="str">
        <f>IF([1]Grants!A122="","",IF(AND(J121="",K121="",[1]Grants!K122=""),'[1]#fixed_data'!$B$4&amp;SUBSTITUTE(I121," ","-"),IF([1]Grants!K122&lt;&gt;"","GB-EDU-"&amp;[1]Grants!K122,IF(J121="","GB-COH-"&amp;K121,"GB-CHC-"&amp;J121))))</f>
        <v>GB-COH-05980151</v>
      </c>
      <c r="I121" s="11" t="str">
        <f>IF([1]Grants!A122="","",[1]Grants!B122)</f>
        <v xml:space="preserve">Northumberland CVA (Wansbeck CVS) </v>
      </c>
      <c r="J121" s="15" t="str">
        <f>IF([1]Grants!A122="","",IF(ISBLANK([1]Grants!H122),"",[1]Grants!H122))</f>
        <v/>
      </c>
      <c r="K121" s="15" t="str">
        <f>IF([1]Grants!A122="","",IF(ISBLANK([1]Grants!I122),"",TEXT([1]Grants!I122,"00000000")))</f>
        <v>05980151</v>
      </c>
      <c r="L121" s="11" t="str">
        <f>IF([1]Grants!A122="","",IF([1]Grants!L122="","",[1]Grants!L122))</f>
        <v>NE63 8RS</v>
      </c>
      <c r="M121" s="11" t="str">
        <f>IF([1]Grants!A122="","",IF([1]Grants!G122="","",[1]Grants!G122))</f>
        <v>Northumberland</v>
      </c>
      <c r="N121" s="11" t="str">
        <f>IF([1]Grants!A122="","",IF([1]Grants!G122="","",VLOOKUP(M121,'[1]#fixed_data'!$A$12:$C$27,2,0)))</f>
        <v>E06000057</v>
      </c>
      <c r="O121" s="11" t="str">
        <f>IF([1]Grants!A122="","",IF(M121="","",VLOOKUP(M121,'[1]#fixed_data'!$A$12:$C$27,3,0)))</f>
        <v>UA</v>
      </c>
      <c r="P121" s="11" t="str">
        <f>IF([1]Grants!A122="","",'[1]#fixed_data'!$B$5)</f>
        <v>GB-CHC-1121739</v>
      </c>
      <c r="Q121" s="11" t="str">
        <f>IF([1]Grants!A122="","",'[1]#fixed_data'!$B$6)</f>
        <v>The Ballinger Charitable Trust</v>
      </c>
      <c r="R121" s="16" t="str">
        <f>IF([1]Grants!A122="","",IF([1]Grants!M122="","",IF([1]Grants!M122="YP","Young people",IF([1]Grants!M122="OP","Older people",IF([1]Grants!M122="C","Community")))))</f>
        <v>Community</v>
      </c>
      <c r="S121" s="17">
        <f ca="1">IF([1]Grants!A122="","",'[1]#fixed_data'!$B$7)</f>
        <v>44246</v>
      </c>
      <c r="T121" s="11" t="str">
        <f>IF([1]Grants!A122="","",'[1]#fixed_data'!$B$8)</f>
        <v>https://www.ballingercharitabletrust.org.uk/</v>
      </c>
    </row>
    <row r="122" spans="1:20">
      <c r="A122" s="11" t="str">
        <f>IF([1]Grants!A123="","",CONCATENATE('[1]#fixed_data'!$B$2&amp;[1]Grants!A123))</f>
        <v>360G-BallingerCT-2012-NLCVA-1</v>
      </c>
      <c r="B122" s="11" t="str">
        <f>IF([1]Grants!A123="","",CONCATENATE("Grant to "&amp;I122))</f>
        <v xml:space="preserve">Grant to Northumberland CVA (Wansbeck CVS) </v>
      </c>
      <c r="C122" s="11" t="str">
        <f>IF([1]Grants!A123="","",IF([1]Grants!U123="","",[1]Grants!U123))</f>
        <v>Local community micro-grants.</v>
      </c>
      <c r="D122" s="11" t="str">
        <f>IF([1]Grants!A123="","",'[1]#fixed_data'!$B$3)</f>
        <v>GBP</v>
      </c>
      <c r="E122" s="12">
        <f>IF([1]Grants!A123="","",[1]Grants!F123)</f>
        <v>8500</v>
      </c>
      <c r="F122" s="13">
        <f>IF([1]Grants!A123="","",[1]Grants!C123)</f>
        <v>44169</v>
      </c>
      <c r="G122" s="14">
        <f>IF([1]Grants!A123="","",[1]Grants!D123*12)</f>
        <v>12</v>
      </c>
      <c r="H122" s="11" t="str">
        <f>IF([1]Grants!A123="","",IF(AND(J122="",K122="",[1]Grants!K123=""),'[1]#fixed_data'!$B$4&amp;SUBSTITUTE(I122," ","-"),IF([1]Grants!K123&lt;&gt;"","GB-EDU-"&amp;[1]Grants!K123,IF(J122="","GB-COH-"&amp;K122,"GB-CHC-"&amp;J122))))</f>
        <v>GB-COH-05980151</v>
      </c>
      <c r="I122" s="11" t="str">
        <f>IF([1]Grants!A123="","",[1]Grants!B123)</f>
        <v xml:space="preserve">Northumberland CVA (Wansbeck CVS) </v>
      </c>
      <c r="J122" s="15" t="str">
        <f>IF([1]Grants!A123="","",IF(ISBLANK([1]Grants!H123),"",[1]Grants!H123))</f>
        <v/>
      </c>
      <c r="K122" s="15" t="str">
        <f>IF([1]Grants!A123="","",IF(ISBLANK([1]Grants!I123),"",TEXT([1]Grants!I123,"00000000")))</f>
        <v>05980151</v>
      </c>
      <c r="L122" s="11" t="str">
        <f>IF([1]Grants!A123="","",IF([1]Grants!L123="","",[1]Grants!L123))</f>
        <v>NE63 8RS</v>
      </c>
      <c r="M122" s="11" t="str">
        <f>IF([1]Grants!A123="","",IF([1]Grants!G123="","",[1]Grants!G123))</f>
        <v>Northumberland</v>
      </c>
      <c r="N122" s="11" t="str">
        <f>IF([1]Grants!A123="","",IF([1]Grants!G123="","",VLOOKUP(M122,'[1]#fixed_data'!$A$12:$C$27,2,0)))</f>
        <v>E06000057</v>
      </c>
      <c r="O122" s="11" t="str">
        <f>IF([1]Grants!A123="","",IF(M122="","",VLOOKUP(M122,'[1]#fixed_data'!$A$12:$C$27,3,0)))</f>
        <v>UA</v>
      </c>
      <c r="P122" s="11" t="str">
        <f>IF([1]Grants!A123="","",'[1]#fixed_data'!$B$5)</f>
        <v>GB-CHC-1121739</v>
      </c>
      <c r="Q122" s="11" t="str">
        <f>IF([1]Grants!A123="","",'[1]#fixed_data'!$B$6)</f>
        <v>The Ballinger Charitable Trust</v>
      </c>
      <c r="R122" s="16" t="str">
        <f>IF([1]Grants!A123="","",IF([1]Grants!M123="","",IF([1]Grants!M123="YP","Young people",IF([1]Grants!M123="OP","Older people",IF([1]Grants!M123="C","Community")))))</f>
        <v>Community</v>
      </c>
      <c r="S122" s="17">
        <f ca="1">IF([1]Grants!A123="","",'[1]#fixed_data'!$B$7)</f>
        <v>44246</v>
      </c>
      <c r="T122" s="11" t="str">
        <f>IF([1]Grants!A123="","",'[1]#fixed_data'!$B$8)</f>
        <v>https://www.ballingercharitabletrust.org.uk/</v>
      </c>
    </row>
    <row r="123" spans="1:20">
      <c r="A123" s="11" t="str">
        <f>IF([1]Grants!A124="","",CONCATENATE('[1]#fixed_data'!$B$2&amp;[1]Grants!A124))</f>
        <v>360G-BallingerCT-1802-NCAC-2</v>
      </c>
      <c r="B123" s="11" t="str">
        <f>IF([1]Grants!A124="","",CONCATENATE("Grant to "&amp;I123))</f>
        <v xml:space="preserve">Grant to Northumbria Coalition against Crime </v>
      </c>
      <c r="C123" s="11" t="str">
        <f>IF([1]Grants!A124="","",IF([1]Grants!U124="","",[1]Grants!U124))</f>
        <v>Odysseus programme</v>
      </c>
      <c r="D123" s="11" t="str">
        <f>IF([1]Grants!A124="","",'[1]#fixed_data'!$B$3)</f>
        <v>GBP</v>
      </c>
      <c r="E123" s="12">
        <f>IF([1]Grants!A124="","",[1]Grants!F124)</f>
        <v>25000</v>
      </c>
      <c r="F123" s="13">
        <f>IF([1]Grants!A124="","",[1]Grants!C124)</f>
        <v>43154</v>
      </c>
      <c r="G123" s="14">
        <f>IF([1]Grants!A124="","",[1]Grants!D124*12)</f>
        <v>24</v>
      </c>
      <c r="H123" s="11" t="str">
        <f>IF([1]Grants!A124="","",IF(AND(J123="",K123="",[1]Grants!K124=""),'[1]#fixed_data'!$B$4&amp;SUBSTITUTE(I123," ","-"),IF([1]Grants!K124&lt;&gt;"","GB-EDU-"&amp;[1]Grants!K124,IF(J123="","GB-COH-"&amp;K123,"GB-CHC-"&amp;J123))))</f>
        <v>GB-CHC-702756</v>
      </c>
      <c r="I123" s="11" t="str">
        <f>IF([1]Grants!A124="","",[1]Grants!B124)</f>
        <v xml:space="preserve">Northumbria Coalition against Crime </v>
      </c>
      <c r="J123" s="15">
        <f>IF([1]Grants!A124="","",IF(ISBLANK([1]Grants!H124),"",[1]Grants!H124))</f>
        <v>702756</v>
      </c>
      <c r="K123" s="15" t="str">
        <f>IF([1]Grants!A124="","",IF(ISBLANK([1]Grants!I124),"",TEXT([1]Grants!I124,"00000000")))</f>
        <v/>
      </c>
      <c r="L123" s="11" t="str">
        <f>IF([1]Grants!A124="","",IF([1]Grants!L124="","",[1]Grants!L124))</f>
        <v>NE16 4HE</v>
      </c>
      <c r="M123" s="11" t="str">
        <f>IF([1]Grants!A124="","",IF([1]Grants!G124="","",[1]Grants!G124))</f>
        <v>Northumberland</v>
      </c>
      <c r="N123" s="11" t="str">
        <f>IF([1]Grants!A124="","",IF([1]Grants!G124="","",VLOOKUP(M123,'[1]#fixed_data'!$A$12:$C$27,2,0)))</f>
        <v>E06000057</v>
      </c>
      <c r="O123" s="11" t="str">
        <f>IF([1]Grants!A124="","",IF(M123="","",VLOOKUP(M123,'[1]#fixed_data'!$A$12:$C$27,3,0)))</f>
        <v>UA</v>
      </c>
      <c r="P123" s="11" t="str">
        <f>IF([1]Grants!A124="","",'[1]#fixed_data'!$B$5)</f>
        <v>GB-CHC-1121739</v>
      </c>
      <c r="Q123" s="11" t="str">
        <f>IF([1]Grants!A124="","",'[1]#fixed_data'!$B$6)</f>
        <v>The Ballinger Charitable Trust</v>
      </c>
      <c r="R123" s="16" t="str">
        <f>IF([1]Grants!A124="","",IF([1]Grants!M124="","",IF([1]Grants!M124="YP","Young people",IF([1]Grants!M124="OP","Older people",IF([1]Grants!M124="C","Community")))))</f>
        <v>Young people</v>
      </c>
      <c r="S123" s="17">
        <f ca="1">IF([1]Grants!A124="","",'[1]#fixed_data'!$B$7)</f>
        <v>44246</v>
      </c>
      <c r="T123" s="11" t="str">
        <f>IF([1]Grants!A124="","",'[1]#fixed_data'!$B$8)</f>
        <v>https://www.ballingercharitabletrust.org.uk/</v>
      </c>
    </row>
    <row r="124" spans="1:20">
      <c r="A124" s="11" t="str">
        <f>IF([1]Grants!A125="","",CONCATENATE('[1]#fixed_data'!$B$2&amp;[1]Grants!A125))</f>
        <v>360G-BallingerCT-2006-NCAC-1</v>
      </c>
      <c r="B124" s="11" t="str">
        <f>IF([1]Grants!A125="","",CONCATENATE("Grant to "&amp;I124))</f>
        <v xml:space="preserve">Grant to Northumbria Coalition against Crime </v>
      </c>
      <c r="C124" s="11" t="str">
        <f>IF([1]Grants!A125="","",IF([1]Grants!U125="","",[1]Grants!U125))</f>
        <v>Mentoring service running costs</v>
      </c>
      <c r="D124" s="11" t="str">
        <f>IF([1]Grants!A125="","",'[1]#fixed_data'!$B$3)</f>
        <v>GBP</v>
      </c>
      <c r="E124" s="12">
        <f>IF([1]Grants!A125="","",[1]Grants!F125)</f>
        <v>12000</v>
      </c>
      <c r="F124" s="13">
        <f>IF([1]Grants!A125="","",[1]Grants!C125)</f>
        <v>44002</v>
      </c>
      <c r="G124" s="14">
        <f>IF([1]Grants!A125="","",[1]Grants!D125*12)</f>
        <v>12</v>
      </c>
      <c r="H124" s="11" t="str">
        <f>IF([1]Grants!A125="","",IF(AND(J124="",K124="",[1]Grants!K125=""),'[1]#fixed_data'!$B$4&amp;SUBSTITUTE(I124," ","-"),IF([1]Grants!K125&lt;&gt;"","GB-EDU-"&amp;[1]Grants!K125,IF(J124="","GB-COH-"&amp;K124,"GB-CHC-"&amp;J124))))</f>
        <v>GB-CHC-702756</v>
      </c>
      <c r="I124" s="11" t="str">
        <f>IF([1]Grants!A125="","",[1]Grants!B125)</f>
        <v xml:space="preserve">Northumbria Coalition against Crime </v>
      </c>
      <c r="J124" s="15">
        <f>IF([1]Grants!A125="","",IF(ISBLANK([1]Grants!H125),"",[1]Grants!H125))</f>
        <v>702756</v>
      </c>
      <c r="K124" s="15" t="str">
        <f>IF([1]Grants!A125="","",IF(ISBLANK([1]Grants!I125),"",TEXT([1]Grants!I125,"00000000")))</f>
        <v/>
      </c>
      <c r="L124" s="11" t="str">
        <f>IF([1]Grants!A125="","",IF([1]Grants!L125="","",[1]Grants!L125))</f>
        <v>NE16 4HE</v>
      </c>
      <c r="M124" s="11" t="str">
        <f>IF([1]Grants!A125="","",IF([1]Grants!G125="","",[1]Grants!G125))</f>
        <v>Northumberland</v>
      </c>
      <c r="N124" s="11" t="str">
        <f>IF([1]Grants!A125="","",IF([1]Grants!G125="","",VLOOKUP(M124,'[1]#fixed_data'!$A$12:$C$27,2,0)))</f>
        <v>E06000057</v>
      </c>
      <c r="O124" s="11" t="str">
        <f>IF([1]Grants!A125="","",IF(M124="","",VLOOKUP(M124,'[1]#fixed_data'!$A$12:$C$27,3,0)))</f>
        <v>UA</v>
      </c>
      <c r="P124" s="11" t="str">
        <f>IF([1]Grants!A125="","",'[1]#fixed_data'!$B$5)</f>
        <v>GB-CHC-1121739</v>
      </c>
      <c r="Q124" s="11" t="str">
        <f>IF([1]Grants!A125="","",'[1]#fixed_data'!$B$6)</f>
        <v>The Ballinger Charitable Trust</v>
      </c>
      <c r="R124" s="16" t="str">
        <f>IF([1]Grants!A125="","",IF([1]Grants!M125="","",IF([1]Grants!M125="YP","Young people",IF([1]Grants!M125="OP","Older people",IF([1]Grants!M125="C","Community")))))</f>
        <v>Young people</v>
      </c>
      <c r="S124" s="17">
        <f ca="1">IF([1]Grants!A125="","",'[1]#fixed_data'!$B$7)</f>
        <v>44246</v>
      </c>
      <c r="T124" s="11" t="str">
        <f>IF([1]Grants!A125="","",'[1]#fixed_data'!$B$8)</f>
        <v>https://www.ballingercharitabletrust.org.uk/</v>
      </c>
    </row>
    <row r="125" spans="1:20">
      <c r="A125" s="11" t="str">
        <f>IF([1]Grants!A126="","",CONCATENATE('[1]#fixed_data'!$B$2&amp;[1]Grants!A126))</f>
        <v>360G-BallingerCT-1912-OASES-1</v>
      </c>
      <c r="B125" s="11" t="str">
        <f>IF([1]Grants!A126="","",CONCATENATE("Grant to "&amp;I125))</f>
        <v xml:space="preserve">Grant to OASES - North East Environment Network Ltd </v>
      </c>
      <c r="C125" s="11" t="str">
        <f>IF([1]Grants!A126="","",IF([1]Grants!U126="","",[1]Grants!U126))</f>
        <v>Towards core costs of operation</v>
      </c>
      <c r="D125" s="11" t="str">
        <f>IF([1]Grants!A126="","",'[1]#fixed_data'!$B$3)</f>
        <v>GBP</v>
      </c>
      <c r="E125" s="12">
        <f>IF([1]Grants!A126="","",[1]Grants!F126)</f>
        <v>3868</v>
      </c>
      <c r="F125" s="13">
        <f>IF([1]Grants!A126="","",[1]Grants!C126)</f>
        <v>43805</v>
      </c>
      <c r="G125" s="14">
        <f>IF([1]Grants!A126="","",[1]Grants!D126*12)</f>
        <v>12</v>
      </c>
      <c r="H125" s="11" t="str">
        <f>IF([1]Grants!A126="","",IF(AND(J125="",K125="",[1]Grants!K126=""),'[1]#fixed_data'!$B$4&amp;SUBSTITUTE(I125," ","-"),IF([1]Grants!K126&lt;&gt;"","GB-EDU-"&amp;[1]Grants!K126,IF(J125="","GB-COH-"&amp;K125,"GB-CHC-"&amp;J125))))</f>
        <v>GB-CHC-1041301</v>
      </c>
      <c r="I125" s="11" t="str">
        <f>IF([1]Grants!A126="","",[1]Grants!B126)</f>
        <v xml:space="preserve">OASES - North East Environment Network Ltd </v>
      </c>
      <c r="J125" s="15">
        <f>IF([1]Grants!A126="","",IF(ISBLANK([1]Grants!H126),"",[1]Grants!H126))</f>
        <v>1041301</v>
      </c>
      <c r="K125" s="15" t="str">
        <f>IF([1]Grants!A126="","",IF(ISBLANK([1]Grants!I126),"",TEXT([1]Grants!I126,"00000000")))</f>
        <v/>
      </c>
      <c r="L125" s="11" t="str">
        <f>IF([1]Grants!A126="","",IF([1]Grants!L126="","",[1]Grants!L126))</f>
        <v>DH7 9BE</v>
      </c>
      <c r="M125" s="11" t="str">
        <f>IF([1]Grants!A126="","",IF([1]Grants!G126="","",[1]Grants!G126))</f>
        <v>Co. Durham</v>
      </c>
      <c r="N125" s="11" t="str">
        <f>IF([1]Grants!A126="","",IF([1]Grants!G126="","",VLOOKUP(M125,'[1]#fixed_data'!$A$12:$C$27,2,0)))</f>
        <v>E06000047</v>
      </c>
      <c r="O125" s="11" t="str">
        <f>IF([1]Grants!A126="","",IF(M125="","",VLOOKUP(M125,'[1]#fixed_data'!$A$12:$C$27,3,0)))</f>
        <v>UA</v>
      </c>
      <c r="P125" s="11" t="str">
        <f>IF([1]Grants!A126="","",'[1]#fixed_data'!$B$5)</f>
        <v>GB-CHC-1121739</v>
      </c>
      <c r="Q125" s="11" t="str">
        <f>IF([1]Grants!A126="","",'[1]#fixed_data'!$B$6)</f>
        <v>The Ballinger Charitable Trust</v>
      </c>
      <c r="R125" s="16" t="str">
        <f>IF([1]Grants!A126="","",IF([1]Grants!M126="","",IF([1]Grants!M126="YP","Young people",IF([1]Grants!M126="OP","Older people",IF([1]Grants!M126="C","Community")))))</f>
        <v>Young people</v>
      </c>
      <c r="S125" s="17">
        <f ca="1">IF([1]Grants!A126="","",'[1]#fixed_data'!$B$7)</f>
        <v>44246</v>
      </c>
      <c r="T125" s="11" t="str">
        <f>IF([1]Grants!A126="","",'[1]#fixed_data'!$B$8)</f>
        <v>https://www.ballingercharitabletrust.org.uk/</v>
      </c>
    </row>
    <row r="126" spans="1:20">
      <c r="A126" s="11" t="str">
        <f>IF([1]Grants!A127="","",CONCATENATE('[1]#fixed_data'!$B$2&amp;[1]Grants!A127))</f>
        <v>360G-BallingerCT-1806-ORC-1</v>
      </c>
      <c r="B126" s="11" t="str">
        <f>IF([1]Grants!A127="","",CONCATENATE("Grant to "&amp;I126))</f>
        <v>Grant to Ocean Road Centre</v>
      </c>
      <c r="C126" s="11" t="str">
        <f>IF([1]Grants!A127="","",IF([1]Grants!U127="","",[1]Grants!U127))</f>
        <v>Community sports programme</v>
      </c>
      <c r="D126" s="11" t="str">
        <f>IF([1]Grants!A127="","",'[1]#fixed_data'!$B$3)</f>
        <v>GBP</v>
      </c>
      <c r="E126" s="12">
        <f>IF([1]Grants!A127="","",[1]Grants!F127)</f>
        <v>5000</v>
      </c>
      <c r="F126" s="13">
        <f>IF([1]Grants!A127="","",[1]Grants!C127)</f>
        <v>43273</v>
      </c>
      <c r="G126" s="14">
        <f>IF([1]Grants!A127="","",[1]Grants!D127*12)</f>
        <v>12</v>
      </c>
      <c r="H126" s="11" t="str">
        <f>IF([1]Grants!A127="","",IF(AND(J126="",K126="",[1]Grants!K127=""),'[1]#fixed_data'!$B$4&amp;SUBSTITUTE(I126," ","-"),IF([1]Grants!K127&lt;&gt;"","GB-EDU-"&amp;[1]Grants!K127,IF(J126="","GB-COH-"&amp;K126,"GB-CHC-"&amp;J126))))</f>
        <v>GB-COH-10714067</v>
      </c>
      <c r="I126" s="11" t="str">
        <f>IF([1]Grants!A127="","",[1]Grants!B127)</f>
        <v>Ocean Road Centre</v>
      </c>
      <c r="J126" s="15" t="str">
        <f>IF([1]Grants!A127="","",IF(ISBLANK([1]Grants!H127),"",[1]Grants!H127))</f>
        <v/>
      </c>
      <c r="K126" s="15" t="str">
        <f>IF([1]Grants!A127="","",IF(ISBLANK([1]Grants!I127),"",TEXT([1]Grants!I127,"00000000")))</f>
        <v>10714067</v>
      </c>
      <c r="L126" s="11" t="str">
        <f>IF([1]Grants!A127="","",IF([1]Grants!L127="","",[1]Grants!L127))</f>
        <v>NE33 2DW</v>
      </c>
      <c r="M126" s="11" t="str">
        <f>IF([1]Grants!A127="","",IF([1]Grants!G127="","",[1]Grants!G127))</f>
        <v>South Tyneside</v>
      </c>
      <c r="N126" s="11" t="str">
        <f>IF([1]Grants!A127="","",IF([1]Grants!G127="","",VLOOKUP(M126,'[1]#fixed_data'!$A$12:$C$27,2,0)))</f>
        <v>E08000023</v>
      </c>
      <c r="O126" s="11" t="str">
        <f>IF([1]Grants!A127="","",IF(M126="","",VLOOKUP(M126,'[1]#fixed_data'!$A$12:$C$27,3,0)))</f>
        <v>MD</v>
      </c>
      <c r="P126" s="11" t="str">
        <f>IF([1]Grants!A127="","",'[1]#fixed_data'!$B$5)</f>
        <v>GB-CHC-1121739</v>
      </c>
      <c r="Q126" s="11" t="str">
        <f>IF([1]Grants!A127="","",'[1]#fixed_data'!$B$6)</f>
        <v>The Ballinger Charitable Trust</v>
      </c>
      <c r="R126" s="16" t="str">
        <f>IF([1]Grants!A127="","",IF([1]Grants!M127="","",IF([1]Grants!M127="YP","Young people",IF([1]Grants!M127="OP","Older people",IF([1]Grants!M127="C","Community")))))</f>
        <v>Community</v>
      </c>
      <c r="S126" s="17">
        <f ca="1">IF([1]Grants!A127="","",'[1]#fixed_data'!$B$7)</f>
        <v>44246</v>
      </c>
      <c r="T126" s="11" t="str">
        <f>IF([1]Grants!A127="","",'[1]#fixed_data'!$B$8)</f>
        <v>https://www.ballingercharitabletrust.org.uk/</v>
      </c>
    </row>
    <row r="127" spans="1:20">
      <c r="A127" s="11" t="str">
        <f>IF([1]Grants!A128="","",CONCATENATE('[1]#fixed_data'!$B$2&amp;[1]Grants!A128))</f>
        <v>360G-BallingerCT-1809-PH-1</v>
      </c>
      <c r="B127" s="11" t="str">
        <f>IF([1]Grants!A128="","",CONCATENATE("Grant to "&amp;I127))</f>
        <v>Grant to PACT House</v>
      </c>
      <c r="C127" s="11" t="str">
        <f>IF([1]Grants!A128="","",IF([1]Grants!U128="","",[1]Grants!U128))</f>
        <v>Core costs - salary</v>
      </c>
      <c r="D127" s="11" t="str">
        <f>IF([1]Grants!A128="","",'[1]#fixed_data'!$B$3)</f>
        <v>GBP</v>
      </c>
      <c r="E127" s="12">
        <f>IF([1]Grants!A128="","",[1]Grants!F128)</f>
        <v>5000</v>
      </c>
      <c r="F127" s="13">
        <f>IF([1]Grants!A128="","",[1]Grants!C128)</f>
        <v>43364</v>
      </c>
      <c r="G127" s="14">
        <f>IF([1]Grants!A128="","",[1]Grants!D128*12)</f>
        <v>12</v>
      </c>
      <c r="H127" s="11" t="str">
        <f>IF([1]Grants!A128="","",IF(AND(J127="",K127="",[1]Grants!K128=""),'[1]#fixed_data'!$B$4&amp;SUBSTITUTE(I127," ","-"),IF([1]Grants!K128&lt;&gt;"","GB-EDU-"&amp;[1]Grants!K128,IF(J127="","GB-COH-"&amp;K127,"GB-CHC-"&amp;J127))))</f>
        <v>GB-COH-10059977</v>
      </c>
      <c r="I127" s="11" t="str">
        <f>IF([1]Grants!A128="","",[1]Grants!B128)</f>
        <v>PACT House</v>
      </c>
      <c r="J127" s="15" t="str">
        <f>IF([1]Grants!A128="","",IF(ISBLANK([1]Grants!H128),"",[1]Grants!H128))</f>
        <v/>
      </c>
      <c r="K127" s="15" t="str">
        <f>IF([1]Grants!A128="","",IF(ISBLANK([1]Grants!I128),"",TEXT([1]Grants!I128,"00000000")))</f>
        <v>10059977</v>
      </c>
      <c r="L127" s="11" t="str">
        <f>IF([1]Grants!A128="","",IF([1]Grants!L128="","",[1]Grants!L128))</f>
        <v>DH9 0JE</v>
      </c>
      <c r="M127" s="11" t="str">
        <f>IF([1]Grants!A128="","",IF([1]Grants!G128="","",[1]Grants!G128))</f>
        <v>Co. Durham</v>
      </c>
      <c r="N127" s="11" t="str">
        <f>IF([1]Grants!A128="","",IF([1]Grants!G128="","",VLOOKUP(M127,'[1]#fixed_data'!$A$12:$C$27,2,0)))</f>
        <v>E06000047</v>
      </c>
      <c r="O127" s="11" t="str">
        <f>IF([1]Grants!A128="","",IF(M127="","",VLOOKUP(M127,'[1]#fixed_data'!$A$12:$C$27,3,0)))</f>
        <v>UA</v>
      </c>
      <c r="P127" s="11" t="str">
        <f>IF([1]Grants!A128="","",'[1]#fixed_data'!$B$5)</f>
        <v>GB-CHC-1121739</v>
      </c>
      <c r="Q127" s="11" t="str">
        <f>IF([1]Grants!A128="","",'[1]#fixed_data'!$B$6)</f>
        <v>The Ballinger Charitable Trust</v>
      </c>
      <c r="R127" s="16" t="str">
        <f>IF([1]Grants!A128="","",IF([1]Grants!M128="","",IF([1]Grants!M128="YP","Young people",IF([1]Grants!M128="OP","Older people",IF([1]Grants!M128="C","Community")))))</f>
        <v>Community</v>
      </c>
      <c r="S127" s="17">
        <f ca="1">IF([1]Grants!A128="","",'[1]#fixed_data'!$B$7)</f>
        <v>44246</v>
      </c>
      <c r="T127" s="11" t="str">
        <f>IF([1]Grants!A128="","",'[1]#fixed_data'!$B$8)</f>
        <v>https://www.ballingercharitabletrust.org.uk/</v>
      </c>
    </row>
    <row r="128" spans="1:20">
      <c r="A128" s="11" t="str">
        <f>IF([1]Grants!A129="","",CONCATENATE('[1]#fixed_data'!$B$2&amp;[1]Grants!A129))</f>
        <v>360G-BallingerCT-1802-PVS-2</v>
      </c>
      <c r="B128" s="11" t="str">
        <f>IF([1]Grants!A129="","",CONCATENATE("Grant to "&amp;I128))</f>
        <v xml:space="preserve">Grant to Park View School </v>
      </c>
      <c r="C128" s="11" t="str">
        <f>IF([1]Grants!A129="","",IF([1]Grants!U129="","",[1]Grants!U129))</f>
        <v>Mental health lead</v>
      </c>
      <c r="D128" s="11" t="str">
        <f>IF([1]Grants!A129="","",'[1]#fixed_data'!$B$3)</f>
        <v>GBP</v>
      </c>
      <c r="E128" s="12">
        <f>IF([1]Grants!A129="","",[1]Grants!F129)</f>
        <v>20000</v>
      </c>
      <c r="F128" s="13">
        <f>IF([1]Grants!A129="","",[1]Grants!C129)</f>
        <v>43154</v>
      </c>
      <c r="G128" s="14">
        <f>IF([1]Grants!A129="","",[1]Grants!D129*12)</f>
        <v>24</v>
      </c>
      <c r="H128" s="11" t="str">
        <f>IF([1]Grants!A129="","",IF(AND(J128="",K128="",[1]Grants!K129=""),'[1]#fixed_data'!$B$4&amp;SUBSTITUTE(I128," ","-"),IF([1]Grants!K129&lt;&gt;"","GB-EDU-"&amp;[1]Grants!K129,IF(J128="","GB-COH-"&amp;K128,"GB-CHC-"&amp;J128))))</f>
        <v>GB-EDU-134813</v>
      </c>
      <c r="I128" s="11" t="str">
        <f>IF([1]Grants!A129="","",[1]Grants!B129)</f>
        <v xml:space="preserve">Park View School </v>
      </c>
      <c r="J128" s="15" t="str">
        <f>IF([1]Grants!A129="","",IF(ISBLANK([1]Grants!H129),"",[1]Grants!H129))</f>
        <v/>
      </c>
      <c r="K128" s="15" t="str">
        <f>IF([1]Grants!A129="","",IF(ISBLANK([1]Grants!I129),"",TEXT([1]Grants!I129,"00000000")))</f>
        <v/>
      </c>
      <c r="L128" s="11" t="str">
        <f>IF([1]Grants!A129="","",IF([1]Grants!L129="","",[1]Grants!L129))</f>
        <v>NE34 0QA</v>
      </c>
      <c r="M128" s="11" t="str">
        <f>IF([1]Grants!A129="","",IF([1]Grants!G129="","",[1]Grants!G129))</f>
        <v>South Tyneside</v>
      </c>
      <c r="N128" s="11" t="str">
        <f>IF([1]Grants!A129="","",IF([1]Grants!G129="","",VLOOKUP(M128,'[1]#fixed_data'!$A$12:$C$27,2,0)))</f>
        <v>E08000023</v>
      </c>
      <c r="O128" s="11" t="str">
        <f>IF([1]Grants!A129="","",IF(M128="","",VLOOKUP(M128,'[1]#fixed_data'!$A$12:$C$27,3,0)))</f>
        <v>MD</v>
      </c>
      <c r="P128" s="11" t="str">
        <f>IF([1]Grants!A129="","",'[1]#fixed_data'!$B$5)</f>
        <v>GB-CHC-1121739</v>
      </c>
      <c r="Q128" s="11" t="str">
        <f>IF([1]Grants!A129="","",'[1]#fixed_data'!$B$6)</f>
        <v>The Ballinger Charitable Trust</v>
      </c>
      <c r="R128" s="16" t="str">
        <f>IF([1]Grants!A129="","",IF([1]Grants!M129="","",IF([1]Grants!M129="YP","Young people",IF([1]Grants!M129="OP","Older people",IF([1]Grants!M129="C","Community")))))</f>
        <v>Young people</v>
      </c>
      <c r="S128" s="17">
        <f ca="1">IF([1]Grants!A129="","",'[1]#fixed_data'!$B$7)</f>
        <v>44246</v>
      </c>
      <c r="T128" s="11" t="str">
        <f>IF([1]Grants!A129="","",'[1]#fixed_data'!$B$8)</f>
        <v>https://www.ballingercharitabletrust.org.uk/</v>
      </c>
    </row>
    <row r="129" spans="1:20">
      <c r="A129" s="11" t="str">
        <f>IF([1]Grants!A130="","",CONCATENATE('[1]#fixed_data'!$B$2&amp;[1]Grants!A130))</f>
        <v>360G-BallingerCT-2006-PVS-1</v>
      </c>
      <c r="B129" s="11" t="str">
        <f>IF([1]Grants!A130="","",CONCATENATE("Grant to "&amp;I129))</f>
        <v xml:space="preserve">Grant to Park View School </v>
      </c>
      <c r="C129" s="11" t="str">
        <f>IF([1]Grants!A130="","",IF([1]Grants!U130="","",[1]Grants!U130))</f>
        <v>Mental health lead</v>
      </c>
      <c r="D129" s="11" t="str">
        <f>IF([1]Grants!A130="","",'[1]#fixed_data'!$B$3)</f>
        <v>GBP</v>
      </c>
      <c r="E129" s="12">
        <f>IF([1]Grants!A130="","",[1]Grants!F130)</f>
        <v>10000</v>
      </c>
      <c r="F129" s="13">
        <f>IF([1]Grants!A130="","",[1]Grants!C130)</f>
        <v>44002</v>
      </c>
      <c r="G129" s="14">
        <f>IF([1]Grants!A130="","",[1]Grants!D130*12)</f>
        <v>12</v>
      </c>
      <c r="H129" s="11" t="str">
        <f>IF([1]Grants!A130="","",IF(AND(J129="",K129="",[1]Grants!K130=""),'[1]#fixed_data'!$B$4&amp;SUBSTITUTE(I129," ","-"),IF([1]Grants!K130&lt;&gt;"","GB-EDU-"&amp;[1]Grants!K130,IF(J129="","GB-COH-"&amp;K129,"GB-CHC-"&amp;J129))))</f>
        <v>GB-EDU-134813</v>
      </c>
      <c r="I129" s="11" t="str">
        <f>IF([1]Grants!A130="","",[1]Grants!B130)</f>
        <v xml:space="preserve">Park View School </v>
      </c>
      <c r="J129" s="15" t="str">
        <f>IF([1]Grants!A130="","",IF(ISBLANK([1]Grants!H130),"",[1]Grants!H130))</f>
        <v/>
      </c>
      <c r="K129" s="15" t="str">
        <f>IF([1]Grants!A130="","",IF(ISBLANK([1]Grants!I130),"",TEXT([1]Grants!I130,"00000000")))</f>
        <v/>
      </c>
      <c r="L129" s="11" t="str">
        <f>IF([1]Grants!A130="","",IF([1]Grants!L130="","",[1]Grants!L130))</f>
        <v>NE34 0QA</v>
      </c>
      <c r="M129" s="11" t="str">
        <f>IF([1]Grants!A130="","",IF([1]Grants!G130="","",[1]Grants!G130))</f>
        <v>South Tyneside</v>
      </c>
      <c r="N129" s="11" t="str">
        <f>IF([1]Grants!A130="","",IF([1]Grants!G130="","",VLOOKUP(M129,'[1]#fixed_data'!$A$12:$C$27,2,0)))</f>
        <v>E08000023</v>
      </c>
      <c r="O129" s="11" t="str">
        <f>IF([1]Grants!A130="","",IF(M129="","",VLOOKUP(M129,'[1]#fixed_data'!$A$12:$C$27,3,0)))</f>
        <v>MD</v>
      </c>
      <c r="P129" s="11" t="str">
        <f>IF([1]Grants!A130="","",'[1]#fixed_data'!$B$5)</f>
        <v>GB-CHC-1121739</v>
      </c>
      <c r="Q129" s="11" t="str">
        <f>IF([1]Grants!A130="","",'[1]#fixed_data'!$B$6)</f>
        <v>The Ballinger Charitable Trust</v>
      </c>
      <c r="R129" s="16" t="str">
        <f>IF([1]Grants!A130="","",IF([1]Grants!M130="","",IF([1]Grants!M130="YP","Young people",IF([1]Grants!M130="OP","Older people",IF([1]Grants!M130="C","Community")))))</f>
        <v>Young people</v>
      </c>
      <c r="S129" s="17">
        <f ca="1">IF([1]Grants!A130="","",'[1]#fixed_data'!$B$7)</f>
        <v>44246</v>
      </c>
      <c r="T129" s="11" t="str">
        <f>IF([1]Grants!A130="","",'[1]#fixed_data'!$B$8)</f>
        <v>https://www.ballingercharitabletrust.org.uk/</v>
      </c>
    </row>
    <row r="130" spans="1:20">
      <c r="A130" s="11" t="str">
        <f>IF([1]Grants!A131="","",CONCATENATE('[1]#fixed_data'!$B$2&amp;[1]Grants!A131))</f>
        <v>360G-BallingerCT-1912-PP-NYP-3</v>
      </c>
      <c r="B130" s="11" t="str">
        <f>IF([1]Grants!A131="","",CONCATENATE("Grant to "&amp;I130))</f>
        <v xml:space="preserve">Grant to Patchwork Project (part of NYP)  </v>
      </c>
      <c r="C130" s="11" t="str">
        <f>IF([1]Grants!A131="","",IF([1]Grants!U131="","",[1]Grants!U131))</f>
        <v>Neighbourhood Youth Project</v>
      </c>
      <c r="D130" s="11" t="str">
        <f>IF([1]Grants!A131="","",'[1]#fixed_data'!$B$3)</f>
        <v>GBP</v>
      </c>
      <c r="E130" s="12">
        <f>IF([1]Grants!A131="","",[1]Grants!F131)</f>
        <v>45547</v>
      </c>
      <c r="F130" s="13">
        <f>IF([1]Grants!A131="","",[1]Grants!C131)</f>
        <v>43805</v>
      </c>
      <c r="G130" s="14">
        <f>IF([1]Grants!A131="","",[1]Grants!D131*12)</f>
        <v>36</v>
      </c>
      <c r="H130" s="11" t="str">
        <f>IF([1]Grants!A131="","",IF(AND(J130="",K130="",[1]Grants!K131=""),'[1]#fixed_data'!$B$4&amp;SUBSTITUTE(I130," ","-"),IF([1]Grants!K131&lt;&gt;"","GB-EDU-"&amp;[1]Grants!K131,IF(J130="","GB-COH-"&amp;K130,"GB-CHC-"&amp;J130))))</f>
        <v>GB-CHC-1157186</v>
      </c>
      <c r="I130" s="11" t="str">
        <f>IF([1]Grants!A131="","",[1]Grants!B131)</f>
        <v xml:space="preserve">Patchwork Project (part of NYP)  </v>
      </c>
      <c r="J130" s="15">
        <f>IF([1]Grants!A131="","",IF(ISBLANK([1]Grants!H131),"",[1]Grants!H131))</f>
        <v>1157186</v>
      </c>
      <c r="K130" s="15" t="str">
        <f>IF([1]Grants!A131="","",IF(ISBLANK([1]Grants!I131),"",TEXT([1]Grants!I131,"00000000")))</f>
        <v/>
      </c>
      <c r="L130" s="11" t="str">
        <f>IF([1]Grants!A131="","",IF([1]Grants!L131="","",[1]Grants!L131))</f>
        <v>NE4 8BB</v>
      </c>
      <c r="M130" s="11" t="str">
        <f>IF([1]Grants!A131="","",IF([1]Grants!G131="","",[1]Grants!G131))</f>
        <v>Newcastle</v>
      </c>
      <c r="N130" s="11" t="str">
        <f>IF([1]Grants!A131="","",IF([1]Grants!G131="","",VLOOKUP(M130,'[1]#fixed_data'!$A$12:$C$27,2,0)))</f>
        <v>E08000021</v>
      </c>
      <c r="O130" s="11" t="str">
        <f>IF([1]Grants!A131="","",IF(M130="","",VLOOKUP(M130,'[1]#fixed_data'!$A$12:$C$27,3,0)))</f>
        <v>MD</v>
      </c>
      <c r="P130" s="11" t="str">
        <f>IF([1]Grants!A131="","",'[1]#fixed_data'!$B$5)</f>
        <v>GB-CHC-1121739</v>
      </c>
      <c r="Q130" s="11" t="str">
        <f>IF([1]Grants!A131="","",'[1]#fixed_data'!$B$6)</f>
        <v>The Ballinger Charitable Trust</v>
      </c>
      <c r="R130" s="16" t="str">
        <f>IF([1]Grants!A131="","",IF([1]Grants!M131="","",IF([1]Grants!M131="YP","Young people",IF([1]Grants!M131="OP","Older people",IF([1]Grants!M131="C","Community")))))</f>
        <v>Young people</v>
      </c>
      <c r="S130" s="17">
        <f ca="1">IF([1]Grants!A131="","",'[1]#fixed_data'!$B$7)</f>
        <v>44246</v>
      </c>
      <c r="T130" s="11" t="str">
        <f>IF([1]Grants!A131="","",'[1]#fixed_data'!$B$8)</f>
        <v>https://www.ballingercharitabletrust.org.uk/</v>
      </c>
    </row>
    <row r="131" spans="1:20">
      <c r="A131" s="11" t="str">
        <f>IF([1]Grants!A132="","",CONCATENATE('[1]#fixed_data'!$B$2&amp;[1]Grants!A132))</f>
        <v>360G-BallingerCT-1906-PP-2</v>
      </c>
      <c r="B131" s="11" t="str">
        <f>IF([1]Grants!A132="","",CONCATENATE("Grant to "&amp;I131))</f>
        <v xml:space="preserve">Grant to Patchwork Project </v>
      </c>
      <c r="C131" s="11" t="str">
        <f>IF([1]Grants!A132="","",IF([1]Grants!U132="","",[1]Grants!U132))</f>
        <v>Core costs - salary</v>
      </c>
      <c r="D131" s="11" t="str">
        <f>IF([1]Grants!A132="","",'[1]#fixed_data'!$B$3)</f>
        <v>GBP</v>
      </c>
      <c r="E131" s="12">
        <f>IF([1]Grants!A132="","",[1]Grants!F132)</f>
        <v>10000</v>
      </c>
      <c r="F131" s="13">
        <f>IF([1]Grants!A132="","",[1]Grants!C132)</f>
        <v>43630</v>
      </c>
      <c r="G131" s="14">
        <f>IF([1]Grants!A132="","",[1]Grants!D132*12)</f>
        <v>12</v>
      </c>
      <c r="H131" s="11" t="str">
        <f>IF([1]Grants!A132="","",IF(AND(J131="",K131="",[1]Grants!K132=""),'[1]#fixed_data'!$B$4&amp;SUBSTITUTE(I131," ","-"),IF([1]Grants!K132&lt;&gt;"","GB-EDU-"&amp;[1]Grants!K132,IF(J131="","GB-COH-"&amp;K131,"GB-CHC-"&amp;J131))))</f>
        <v>GB-CHC-1157186</v>
      </c>
      <c r="I131" s="11" t="str">
        <f>IF([1]Grants!A132="","",[1]Grants!B132)</f>
        <v xml:space="preserve">Patchwork Project </v>
      </c>
      <c r="J131" s="15">
        <f>IF([1]Grants!A132="","",IF(ISBLANK([1]Grants!H132),"",[1]Grants!H132))</f>
        <v>1157186</v>
      </c>
      <c r="K131" s="15" t="str">
        <f>IF([1]Grants!A132="","",IF(ISBLANK([1]Grants!I132),"",TEXT([1]Grants!I132,"00000000")))</f>
        <v/>
      </c>
      <c r="L131" s="11" t="str">
        <f>IF([1]Grants!A132="","",IF([1]Grants!L132="","",[1]Grants!L132))</f>
        <v>NE4 8BB</v>
      </c>
      <c r="M131" s="11" t="str">
        <f>IF([1]Grants!A132="","",IF([1]Grants!G132="","",[1]Grants!G132))</f>
        <v>Newcastle</v>
      </c>
      <c r="N131" s="11" t="str">
        <f>IF([1]Grants!A132="","",IF([1]Grants!G132="","",VLOOKUP(M131,'[1]#fixed_data'!$A$12:$C$27,2,0)))</f>
        <v>E08000021</v>
      </c>
      <c r="O131" s="11" t="str">
        <f>IF([1]Grants!A132="","",IF(M131="","",VLOOKUP(M131,'[1]#fixed_data'!$A$12:$C$27,3,0)))</f>
        <v>MD</v>
      </c>
      <c r="P131" s="11" t="str">
        <f>IF([1]Grants!A132="","",'[1]#fixed_data'!$B$5)</f>
        <v>GB-CHC-1121739</v>
      </c>
      <c r="Q131" s="11" t="str">
        <f>IF([1]Grants!A132="","",'[1]#fixed_data'!$B$6)</f>
        <v>The Ballinger Charitable Trust</v>
      </c>
      <c r="R131" s="16" t="str">
        <f>IF([1]Grants!A132="","",IF([1]Grants!M132="","",IF([1]Grants!M132="YP","Young people",IF([1]Grants!M132="OP","Older people",IF([1]Grants!M132="C","Community")))))</f>
        <v>Young people</v>
      </c>
      <c r="S131" s="17">
        <f ca="1">IF([1]Grants!A132="","",'[1]#fixed_data'!$B$7)</f>
        <v>44246</v>
      </c>
      <c r="T131" s="11" t="str">
        <f>IF([1]Grants!A132="","",'[1]#fixed_data'!$B$8)</f>
        <v>https://www.ballingercharitabletrust.org.uk/</v>
      </c>
    </row>
    <row r="132" spans="1:20">
      <c r="A132" s="11" t="str">
        <f>IF([1]Grants!A133="","",CONCATENATE('[1]#fixed_data'!$B$2&amp;[1]Grants!A133))</f>
        <v>360G-BallingerCT-1906-PNC-3</v>
      </c>
      <c r="B132" s="11" t="str">
        <f>IF([1]Grants!A133="","",CONCATENATE("Grant to "&amp;I132))</f>
        <v>Grant to Pennywell Neighbourhood Centre</v>
      </c>
      <c r="C132" s="11" t="str">
        <f>IF([1]Grants!A133="","",IF([1]Grants!U133="","",[1]Grants!U133))</f>
        <v>Older people's peer mentor volunteer project</v>
      </c>
      <c r="D132" s="11" t="str">
        <f>IF([1]Grants!A133="","",'[1]#fixed_data'!$B$3)</f>
        <v>GBP</v>
      </c>
      <c r="E132" s="12">
        <f>IF([1]Grants!A133="","",[1]Grants!F133)</f>
        <v>29399</v>
      </c>
      <c r="F132" s="13">
        <f>IF([1]Grants!A133="","",[1]Grants!C133)</f>
        <v>43630</v>
      </c>
      <c r="G132" s="14">
        <f>IF([1]Grants!A133="","",[1]Grants!D133*12)</f>
        <v>36</v>
      </c>
      <c r="H132" s="11" t="str">
        <f>IF([1]Grants!A133="","",IF(AND(J132="",K132="",[1]Grants!K133=""),'[1]#fixed_data'!$B$4&amp;SUBSTITUTE(I132," ","-"),IF([1]Grants!K133&lt;&gt;"","GB-EDU-"&amp;[1]Grants!K133,IF(J132="","GB-COH-"&amp;K132,"GB-CHC-"&amp;J132))))</f>
        <v>GB-CHC-1005148</v>
      </c>
      <c r="I132" s="11" t="str">
        <f>IF([1]Grants!A133="","",[1]Grants!B133)</f>
        <v>Pennywell Neighbourhood Centre</v>
      </c>
      <c r="J132" s="15">
        <f>IF([1]Grants!A133="","",IF(ISBLANK([1]Grants!H133),"",[1]Grants!H133))</f>
        <v>1005148</v>
      </c>
      <c r="K132" s="15" t="str">
        <f>IF([1]Grants!A133="","",IF(ISBLANK([1]Grants!I133),"",TEXT([1]Grants!I133,"00000000")))</f>
        <v/>
      </c>
      <c r="L132" s="11" t="str">
        <f>IF([1]Grants!A133="","",IF([1]Grants!L133="","",[1]Grants!L133))</f>
        <v>SR4 9AS</v>
      </c>
      <c r="M132" s="11" t="str">
        <f>IF([1]Grants!A133="","",IF([1]Grants!G133="","",[1]Grants!G133))</f>
        <v>Sunderland</v>
      </c>
      <c r="N132" s="11" t="str">
        <f>IF([1]Grants!A133="","",IF([1]Grants!G133="","",VLOOKUP(M132,'[1]#fixed_data'!$A$12:$C$27,2,0)))</f>
        <v>E08000024</v>
      </c>
      <c r="O132" s="11" t="str">
        <f>IF([1]Grants!A133="","",IF(M132="","",VLOOKUP(M132,'[1]#fixed_data'!$A$12:$C$27,3,0)))</f>
        <v>MD</v>
      </c>
      <c r="P132" s="11" t="str">
        <f>IF([1]Grants!A133="","",'[1]#fixed_data'!$B$5)</f>
        <v>GB-CHC-1121739</v>
      </c>
      <c r="Q132" s="11" t="str">
        <f>IF([1]Grants!A133="","",'[1]#fixed_data'!$B$6)</f>
        <v>The Ballinger Charitable Trust</v>
      </c>
      <c r="R132" s="16" t="str">
        <f>IF([1]Grants!A133="","",IF([1]Grants!M133="","",IF([1]Grants!M133="YP","Young people",IF([1]Grants!M133="OP","Older people",IF([1]Grants!M133="C","Community")))))</f>
        <v>Community</v>
      </c>
      <c r="S132" s="17">
        <f ca="1">IF([1]Grants!A133="","",'[1]#fixed_data'!$B$7)</f>
        <v>44246</v>
      </c>
      <c r="T132" s="11" t="str">
        <f>IF([1]Grants!A133="","",'[1]#fixed_data'!$B$8)</f>
        <v>https://www.ballingercharitabletrust.org.uk/</v>
      </c>
    </row>
    <row r="133" spans="1:20">
      <c r="A133" s="11" t="str">
        <f>IF([1]Grants!A134="","",CONCATENATE('[1]#fixed_data'!$B$2&amp;[1]Grants!A134))</f>
        <v>360G-BallingerCT-1903-PDL-1</v>
      </c>
      <c r="B133" s="11" t="str">
        <f>IF([1]Grants!A134="","",CONCATENATE("Grant to "&amp;I133))</f>
        <v>Grant to People &amp; Drugs Ltd</v>
      </c>
      <c r="C133" s="11" t="str">
        <f>IF([1]Grants!A134="","",IF([1]Grants!U134="","",[1]Grants!U134))</f>
        <v>Core costs - salary</v>
      </c>
      <c r="D133" s="11" t="str">
        <f>IF([1]Grants!A134="","",'[1]#fixed_data'!$B$3)</f>
        <v>GBP</v>
      </c>
      <c r="E133" s="12">
        <f>IF([1]Grants!A134="","",[1]Grants!F134)</f>
        <v>5000</v>
      </c>
      <c r="F133" s="13">
        <f>IF([1]Grants!A134="","",[1]Grants!C134)</f>
        <v>43525</v>
      </c>
      <c r="G133" s="14">
        <f>IF([1]Grants!A134="","",[1]Grants!D134*12)</f>
        <v>12</v>
      </c>
      <c r="H133" s="11" t="str">
        <f>IF([1]Grants!A134="","",IF(AND(J133="",K133="",[1]Grants!K134=""),'[1]#fixed_data'!$B$4&amp;SUBSTITUTE(I133," ","-"),IF([1]Grants!K134&lt;&gt;"","GB-EDU-"&amp;[1]Grants!K134,IF(J133="","GB-COH-"&amp;K133,"GB-CHC-"&amp;J133))))</f>
        <v>GB-COH-06016546</v>
      </c>
      <c r="I133" s="11" t="str">
        <f>IF([1]Grants!A134="","",[1]Grants!B134)</f>
        <v>People &amp; Drugs Ltd</v>
      </c>
      <c r="J133" s="15" t="str">
        <f>IF([1]Grants!A134="","",IF(ISBLANK([1]Grants!H134),"",[1]Grants!H134))</f>
        <v/>
      </c>
      <c r="K133" s="15" t="str">
        <f>IF([1]Grants!A134="","",IF(ISBLANK([1]Grants!I134),"",TEXT([1]Grants!I134,"00000000")))</f>
        <v>06016546</v>
      </c>
      <c r="L133" s="11" t="str">
        <f>IF([1]Grants!A134="","",IF([1]Grants!L134="","",[1]Grants!L134))</f>
        <v>NE24 1BG</v>
      </c>
      <c r="M133" s="11" t="str">
        <f>IF([1]Grants!A134="","",IF([1]Grants!G134="","",[1]Grants!G134))</f>
        <v>Northumberland</v>
      </c>
      <c r="N133" s="11" t="str">
        <f>IF([1]Grants!A134="","",IF([1]Grants!G134="","",VLOOKUP(M133,'[1]#fixed_data'!$A$12:$C$27,2,0)))</f>
        <v>E06000057</v>
      </c>
      <c r="O133" s="11" t="str">
        <f>IF([1]Grants!A134="","",IF(M133="","",VLOOKUP(M133,'[1]#fixed_data'!$A$12:$C$27,3,0)))</f>
        <v>UA</v>
      </c>
      <c r="P133" s="11" t="str">
        <f>IF([1]Grants!A134="","",'[1]#fixed_data'!$B$5)</f>
        <v>GB-CHC-1121739</v>
      </c>
      <c r="Q133" s="11" t="str">
        <f>IF([1]Grants!A134="","",'[1]#fixed_data'!$B$6)</f>
        <v>The Ballinger Charitable Trust</v>
      </c>
      <c r="R133" s="16" t="str">
        <f>IF([1]Grants!A134="","",IF([1]Grants!M134="","",IF([1]Grants!M134="YP","Young people",IF([1]Grants!M134="OP","Older people",IF([1]Grants!M134="C","Community")))))</f>
        <v>Young people</v>
      </c>
      <c r="S133" s="17">
        <f ca="1">IF([1]Grants!A134="","",'[1]#fixed_data'!$B$7)</f>
        <v>44246</v>
      </c>
      <c r="T133" s="11" t="str">
        <f>IF([1]Grants!A134="","",'[1]#fixed_data'!$B$8)</f>
        <v>https://www.ballingercharitabletrust.org.uk/</v>
      </c>
    </row>
    <row r="134" spans="1:20">
      <c r="A134" s="11" t="str">
        <f>IF([1]Grants!A135="","",CONCATENATE('[1]#fixed_data'!$B$2&amp;[1]Grants!A135))</f>
        <v>360G-BallingerCT-2002-PGCA-3</v>
      </c>
      <c r="B134" s="11" t="str">
        <f>IF([1]Grants!A135="","",CONCATENATE("Grant to "&amp;I134))</f>
        <v>Grant to Perth Green Community Association</v>
      </c>
      <c r="C134" s="11" t="str">
        <f>IF([1]Grants!A135="","",IF([1]Grants!U135="","",[1]Grants!U135))</f>
        <v>Towards core costs of operation</v>
      </c>
      <c r="D134" s="11" t="str">
        <f>IF([1]Grants!A135="","",'[1]#fixed_data'!$B$3)</f>
        <v>GBP</v>
      </c>
      <c r="E134" s="12">
        <f>IF([1]Grants!A135="","",[1]Grants!F135)</f>
        <v>22500</v>
      </c>
      <c r="F134" s="13">
        <f>IF([1]Grants!A135="","",[1]Grants!C135)</f>
        <v>43889</v>
      </c>
      <c r="G134" s="14">
        <f>IF([1]Grants!A135="","",[1]Grants!D135*12)</f>
        <v>36</v>
      </c>
      <c r="H134" s="11" t="str">
        <f>IF([1]Grants!A135="","",IF(AND(J134="",K134="",[1]Grants!K135=""),'[1]#fixed_data'!$B$4&amp;SUBSTITUTE(I134," ","-"),IF([1]Grants!K135&lt;&gt;"","GB-EDU-"&amp;[1]Grants!K135,IF(J134="","GB-COH-"&amp;K134,"GB-CHC-"&amp;J134))))</f>
        <v>GB-CHC-1160536</v>
      </c>
      <c r="I134" s="11" t="str">
        <f>IF([1]Grants!A135="","",[1]Grants!B135)</f>
        <v>Perth Green Community Association</v>
      </c>
      <c r="J134" s="15">
        <f>IF([1]Grants!A135="","",IF(ISBLANK([1]Grants!H135),"",[1]Grants!H135))</f>
        <v>1160536</v>
      </c>
      <c r="K134" s="15" t="str">
        <f>IF([1]Grants!A135="","",IF(ISBLANK([1]Grants!I135),"",TEXT([1]Grants!I135,"00000000")))</f>
        <v/>
      </c>
      <c r="L134" s="11" t="str">
        <f>IF([1]Grants!A135="","",IF([1]Grants!L135="","",[1]Grants!L135))</f>
        <v>NE32 4AQ</v>
      </c>
      <c r="M134" s="11" t="str">
        <f>IF([1]Grants!A135="","",IF([1]Grants!G135="","",[1]Grants!G135))</f>
        <v>Co. Durham</v>
      </c>
      <c r="N134" s="11" t="str">
        <f>IF([1]Grants!A135="","",IF([1]Grants!G135="","",VLOOKUP(M134,'[1]#fixed_data'!$A$12:$C$27,2,0)))</f>
        <v>E06000047</v>
      </c>
      <c r="O134" s="11" t="str">
        <f>IF([1]Grants!A135="","",IF(M134="","",VLOOKUP(M134,'[1]#fixed_data'!$A$12:$C$27,3,0)))</f>
        <v>UA</v>
      </c>
      <c r="P134" s="11" t="str">
        <f>IF([1]Grants!A135="","",'[1]#fixed_data'!$B$5)</f>
        <v>GB-CHC-1121739</v>
      </c>
      <c r="Q134" s="11" t="str">
        <f>IF([1]Grants!A135="","",'[1]#fixed_data'!$B$6)</f>
        <v>The Ballinger Charitable Trust</v>
      </c>
      <c r="R134" s="16" t="str">
        <f>IF([1]Grants!A135="","",IF([1]Grants!M135="","",IF([1]Grants!M135="YP","Young people",IF([1]Grants!M135="OP","Older people",IF([1]Grants!M135="C","Community")))))</f>
        <v>Community</v>
      </c>
      <c r="S134" s="17">
        <f ca="1">IF([1]Grants!A135="","",'[1]#fixed_data'!$B$7)</f>
        <v>44246</v>
      </c>
      <c r="T134" s="11" t="str">
        <f>IF([1]Grants!A135="","",'[1]#fixed_data'!$B$8)</f>
        <v>https://www.ballingercharitabletrust.org.uk/</v>
      </c>
    </row>
    <row r="135" spans="1:20">
      <c r="A135" s="11" t="str">
        <f>IF([1]Grants!A136="","",CONCATENATE('[1]#fixed_data'!$B$2&amp;[1]Grants!A136))</f>
        <v>360G-BallingerCT-1909-P4C-1</v>
      </c>
      <c r="B135" s="11" t="str">
        <f>IF([1]Grants!A136="","",CONCATENATE("Grant to "&amp;I135))</f>
        <v>Grant to Projects4Change</v>
      </c>
      <c r="C135" s="11" t="str">
        <f>IF([1]Grants!A136="","",IF([1]Grants!U136="","",[1]Grants!U136))</f>
        <v>Cowgate youth &amp; community project</v>
      </c>
      <c r="D135" s="11" t="str">
        <f>IF([1]Grants!A136="","",'[1]#fixed_data'!$B$3)</f>
        <v>GBP</v>
      </c>
      <c r="E135" s="12">
        <f>IF([1]Grants!A136="","",[1]Grants!F136)</f>
        <v>10000</v>
      </c>
      <c r="F135" s="13">
        <f>IF([1]Grants!A136="","",[1]Grants!C136)</f>
        <v>43728</v>
      </c>
      <c r="G135" s="14">
        <f>IF([1]Grants!A136="","",[1]Grants!D136*12)</f>
        <v>12</v>
      </c>
      <c r="H135" s="11" t="str">
        <f>IF([1]Grants!A136="","",IF(AND(J135="",K135="",[1]Grants!K136=""),'[1]#fixed_data'!$B$4&amp;SUBSTITUTE(I135," ","-"),IF([1]Grants!K136&lt;&gt;"","GB-EDU-"&amp;[1]Grants!K136,IF(J135="","GB-COH-"&amp;K135,"GB-CHC-"&amp;J135))))</f>
        <v>GB-CHC-1181162</v>
      </c>
      <c r="I135" s="11" t="str">
        <f>IF([1]Grants!A136="","",[1]Grants!B136)</f>
        <v>Projects4Change</v>
      </c>
      <c r="J135" s="15">
        <f>IF([1]Grants!A136="","",IF(ISBLANK([1]Grants!H136),"",[1]Grants!H136))</f>
        <v>1181162</v>
      </c>
      <c r="K135" s="15" t="str">
        <f>IF([1]Grants!A136="","",IF(ISBLANK([1]Grants!I136),"",TEXT([1]Grants!I136,"00000000")))</f>
        <v/>
      </c>
      <c r="L135" s="11" t="str">
        <f>IF([1]Grants!A136="","",IF([1]Grants!L136="","",[1]Grants!L136))</f>
        <v>NE5 1LZ</v>
      </c>
      <c r="M135" s="11" t="str">
        <f>IF([1]Grants!A136="","",IF([1]Grants!G136="","",[1]Grants!G136))</f>
        <v>Newcastle</v>
      </c>
      <c r="N135" s="11" t="str">
        <f>IF([1]Grants!A136="","",IF([1]Grants!G136="","",VLOOKUP(M135,'[1]#fixed_data'!$A$12:$C$27,2,0)))</f>
        <v>E08000021</v>
      </c>
      <c r="O135" s="11" t="str">
        <f>IF([1]Grants!A136="","",IF(M135="","",VLOOKUP(M135,'[1]#fixed_data'!$A$12:$C$27,3,0)))</f>
        <v>MD</v>
      </c>
      <c r="P135" s="11" t="str">
        <f>IF([1]Grants!A136="","",'[1]#fixed_data'!$B$5)</f>
        <v>GB-CHC-1121739</v>
      </c>
      <c r="Q135" s="11" t="str">
        <f>IF([1]Grants!A136="","",'[1]#fixed_data'!$B$6)</f>
        <v>The Ballinger Charitable Trust</v>
      </c>
      <c r="R135" s="16" t="str">
        <f>IF([1]Grants!A136="","",IF([1]Grants!M136="","",IF([1]Grants!M136="YP","Young people",IF([1]Grants!M136="OP","Older people",IF([1]Grants!M136="C","Community")))))</f>
        <v>Young people</v>
      </c>
      <c r="S135" s="17">
        <f ca="1">IF([1]Grants!A136="","",'[1]#fixed_data'!$B$7)</f>
        <v>44246</v>
      </c>
      <c r="T135" s="11" t="str">
        <f>IF([1]Grants!A136="","",'[1]#fixed_data'!$B$8)</f>
        <v>https://www.ballingercharitabletrust.org.uk/</v>
      </c>
    </row>
    <row r="136" spans="1:20">
      <c r="A136" s="11" t="str">
        <f>IF([1]Grants!A137="","",CONCATENATE('[1]#fixed_data'!$B$2&amp;[1]Grants!A137))</f>
        <v>360G-BallingerCT-2012-P4C-1</v>
      </c>
      <c r="B136" s="11" t="str">
        <f>IF([1]Grants!A137="","",CONCATENATE("Grant to "&amp;I136))</f>
        <v>Grant to Projects4Change</v>
      </c>
      <c r="C136" s="11" t="str">
        <f>IF([1]Grants!A137="","",IF([1]Grants!U137="","",[1]Grants!U137))</f>
        <v>Cowgate youth &amp; community project</v>
      </c>
      <c r="D136" s="11" t="str">
        <f>IF([1]Grants!A137="","",'[1]#fixed_data'!$B$3)</f>
        <v>GBP</v>
      </c>
      <c r="E136" s="12">
        <f>IF([1]Grants!A137="","",[1]Grants!F137)</f>
        <v>15000</v>
      </c>
      <c r="F136" s="13">
        <f>IF([1]Grants!A137="","",[1]Grants!C137)</f>
        <v>44169</v>
      </c>
      <c r="G136" s="14">
        <f>IF([1]Grants!A137="","",[1]Grants!D137*12)</f>
        <v>12</v>
      </c>
      <c r="H136" s="11" t="str">
        <f>IF([1]Grants!A137="","",IF(AND(J136="",K136="",[1]Grants!K137=""),'[1]#fixed_data'!$B$4&amp;SUBSTITUTE(I136," ","-"),IF([1]Grants!K137&lt;&gt;"","GB-EDU-"&amp;[1]Grants!K137,IF(J136="","GB-COH-"&amp;K136,"GB-CHC-"&amp;J136))))</f>
        <v>GB-CHC-1181162</v>
      </c>
      <c r="I136" s="11" t="str">
        <f>IF([1]Grants!A137="","",[1]Grants!B137)</f>
        <v>Projects4Change</v>
      </c>
      <c r="J136" s="15">
        <f>IF([1]Grants!A137="","",IF(ISBLANK([1]Grants!H137),"",[1]Grants!H137))</f>
        <v>1181162</v>
      </c>
      <c r="K136" s="15" t="str">
        <f>IF([1]Grants!A137="","",IF(ISBLANK([1]Grants!I137),"",TEXT([1]Grants!I137,"00000000")))</f>
        <v/>
      </c>
      <c r="L136" s="11" t="str">
        <f>IF([1]Grants!A137="","",IF([1]Grants!L137="","",[1]Grants!L137))</f>
        <v>NE5 1LZ</v>
      </c>
      <c r="M136" s="11" t="str">
        <f>IF([1]Grants!A137="","",IF([1]Grants!G137="","",[1]Grants!G137))</f>
        <v>Newcastle</v>
      </c>
      <c r="N136" s="11" t="str">
        <f>IF([1]Grants!A137="","",IF([1]Grants!G137="","",VLOOKUP(M136,'[1]#fixed_data'!$A$12:$C$27,2,0)))</f>
        <v>E08000021</v>
      </c>
      <c r="O136" s="11" t="str">
        <f>IF([1]Grants!A137="","",IF(M136="","",VLOOKUP(M136,'[1]#fixed_data'!$A$12:$C$27,3,0)))</f>
        <v>MD</v>
      </c>
      <c r="P136" s="11" t="str">
        <f>IF([1]Grants!A137="","",'[1]#fixed_data'!$B$5)</f>
        <v>GB-CHC-1121739</v>
      </c>
      <c r="Q136" s="11" t="str">
        <f>IF([1]Grants!A137="","",'[1]#fixed_data'!$B$6)</f>
        <v>The Ballinger Charitable Trust</v>
      </c>
      <c r="R136" s="16" t="str">
        <f>IF([1]Grants!A137="","",IF([1]Grants!M137="","",IF([1]Grants!M137="YP","Young people",IF([1]Grants!M137="OP","Older people",IF([1]Grants!M137="C","Community")))))</f>
        <v>Young people</v>
      </c>
      <c r="S136" s="17">
        <f ca="1">IF([1]Grants!A137="","",'[1]#fixed_data'!$B$7)</f>
        <v>44246</v>
      </c>
      <c r="T136" s="11" t="str">
        <f>IF([1]Grants!A137="","",'[1]#fixed_data'!$B$8)</f>
        <v>https://www.ballingercharitabletrust.org.uk/</v>
      </c>
    </row>
    <row r="137" spans="1:20">
      <c r="A137" s="11" t="str">
        <f>IF([1]Grants!A138="","",CONCATENATE('[1]#fixed_data'!$B$2&amp;[1]Grants!A138))</f>
        <v>360G-BallingerCT-1912-QRDC-1</v>
      </c>
      <c r="B137" s="11" t="str">
        <f>IF([1]Grants!A138="","",CONCATENATE("Grant to "&amp;I137))</f>
        <v>Grant to Queen's Road Day Centre</v>
      </c>
      <c r="C137" s="11" t="str">
        <f>IF([1]Grants!A138="","",IF([1]Grants!U138="","",[1]Grants!U138))</f>
        <v>Towards core costs of operation</v>
      </c>
      <c r="D137" s="11" t="str">
        <f>IF([1]Grants!A138="","",'[1]#fixed_data'!$B$3)</f>
        <v>GBP</v>
      </c>
      <c r="E137" s="12">
        <f>IF([1]Grants!A138="","",[1]Grants!F138)</f>
        <v>600</v>
      </c>
      <c r="F137" s="13">
        <f>IF([1]Grants!A138="","",[1]Grants!C138)</f>
        <v>43805</v>
      </c>
      <c r="G137" s="14">
        <f>IF([1]Grants!A138="","",[1]Grants!D138*12)</f>
        <v>12</v>
      </c>
      <c r="H137" s="11" t="str">
        <f>IF([1]Grants!A138="","",IF(AND(J137="",K137="",[1]Grants!K138=""),'[1]#fixed_data'!$B$4&amp;SUBSTITUTE(I137," ","-"),IF([1]Grants!K138&lt;&gt;"","GB-EDU-"&amp;[1]Grants!K138,IF(J137="","GB-COH-"&amp;K137,"GB-CHC-"&amp;J137))))</f>
        <v>GB-CHC-1177869</v>
      </c>
      <c r="I137" s="11" t="str">
        <f>IF([1]Grants!A138="","",[1]Grants!B138)</f>
        <v>Queen's Road Day Centre</v>
      </c>
      <c r="J137" s="15">
        <f>IF([1]Grants!A138="","",IF(ISBLANK([1]Grants!H138),"",[1]Grants!H138))</f>
        <v>1177869</v>
      </c>
      <c r="K137" s="15" t="str">
        <f>IF([1]Grants!A138="","",IF(ISBLANK([1]Grants!I138),"",TEXT([1]Grants!I138,"00000000")))</f>
        <v/>
      </c>
      <c r="L137" s="11" t="str">
        <f>IF([1]Grants!A138="","",IF([1]Grants!L138="","",[1]Grants!L138))</f>
        <v>NE32 3QW</v>
      </c>
      <c r="M137" s="11" t="str">
        <f>IF([1]Grants!A138="","",IF([1]Grants!G138="","",[1]Grants!G138))</f>
        <v>Co. Durham</v>
      </c>
      <c r="N137" s="11" t="str">
        <f>IF([1]Grants!A138="","",IF([1]Grants!G138="","",VLOOKUP(M137,'[1]#fixed_data'!$A$12:$C$27,2,0)))</f>
        <v>E06000047</v>
      </c>
      <c r="O137" s="11" t="str">
        <f>IF([1]Grants!A138="","",IF(M137="","",VLOOKUP(M137,'[1]#fixed_data'!$A$12:$C$27,3,0)))</f>
        <v>UA</v>
      </c>
      <c r="P137" s="11" t="str">
        <f>IF([1]Grants!A138="","",'[1]#fixed_data'!$B$5)</f>
        <v>GB-CHC-1121739</v>
      </c>
      <c r="Q137" s="11" t="str">
        <f>IF([1]Grants!A138="","",'[1]#fixed_data'!$B$6)</f>
        <v>The Ballinger Charitable Trust</v>
      </c>
      <c r="R137" s="16" t="str">
        <f>IF([1]Grants!A138="","",IF([1]Grants!M138="","",IF([1]Grants!M138="YP","Young people",IF([1]Grants!M138="OP","Older people",IF([1]Grants!M138="C","Community")))))</f>
        <v>Community</v>
      </c>
      <c r="S137" s="17">
        <f ca="1">IF([1]Grants!A138="","",'[1]#fixed_data'!$B$7)</f>
        <v>44246</v>
      </c>
      <c r="T137" s="11" t="str">
        <f>IF([1]Grants!A138="","",'[1]#fixed_data'!$B$8)</f>
        <v>https://www.ballingercharitabletrust.org.uk/</v>
      </c>
    </row>
    <row r="138" spans="1:20">
      <c r="A138" s="11" t="str">
        <f>IF([1]Grants!A139="","",CONCATENATE('[1]#fixed_data'!$B$2&amp;[1]Grants!A139))</f>
        <v>360G-BallingerCT-2009-RC-1</v>
      </c>
      <c r="B138" s="11" t="str">
        <f>IF([1]Grants!A139="","",CONCATENATE("Grant to "&amp;I138))</f>
        <v>Grant to Recovery Connections</v>
      </c>
      <c r="C138" s="11" t="str">
        <f>IF([1]Grants!A139="","",IF([1]Grants!U139="","",[1]Grants!U139))</f>
        <v>Supporting those affected by substance abuse</v>
      </c>
      <c r="D138" s="11" t="str">
        <f>IF([1]Grants!A139="","",'[1]#fixed_data'!$B$3)</f>
        <v>GBP</v>
      </c>
      <c r="E138" s="12">
        <f>IF([1]Grants!A139="","",[1]Grants!F139)</f>
        <v>15000</v>
      </c>
      <c r="F138" s="13">
        <f>IF([1]Grants!A139="","",[1]Grants!C139)</f>
        <v>44092</v>
      </c>
      <c r="G138" s="14">
        <f>IF([1]Grants!A139="","",[1]Grants!D139*12)</f>
        <v>12</v>
      </c>
      <c r="H138" s="11" t="str">
        <f>IF([1]Grants!A139="","",IF(AND(J138="",K138="",[1]Grants!K139=""),'[1]#fixed_data'!$B$4&amp;SUBSTITUTE(I138," ","-"),IF([1]Grants!K139&lt;&gt;"","GB-EDU-"&amp;[1]Grants!K139,IF(J138="","GB-COH-"&amp;K138,"GB-CHC-"&amp;J138))))</f>
        <v>GB-CHC-1147748</v>
      </c>
      <c r="I138" s="11" t="str">
        <f>IF([1]Grants!A139="","",[1]Grants!B139)</f>
        <v>Recovery Connections</v>
      </c>
      <c r="J138" s="15">
        <f>IF([1]Grants!A139="","",IF(ISBLANK([1]Grants!H139),"",[1]Grants!H139))</f>
        <v>1147748</v>
      </c>
      <c r="K138" s="15" t="str">
        <f>IF([1]Grants!A139="","",IF(ISBLANK([1]Grants!I139),"",TEXT([1]Grants!I139,"00000000")))</f>
        <v/>
      </c>
      <c r="L138" s="11" t="str">
        <f>IF([1]Grants!A139="","",IF([1]Grants!L139="","",[1]Grants!L139))</f>
        <v>TS21 3BX</v>
      </c>
      <c r="M138" s="11" t="str">
        <f>IF([1]Grants!A139="","",IF([1]Grants!G139="","",[1]Grants!G139))</f>
        <v>Redcar &amp; Cleveland</v>
      </c>
      <c r="N138" s="11" t="str">
        <f>IF([1]Grants!A139="","",IF([1]Grants!G139="","",VLOOKUP(M138,'[1]#fixed_data'!$A$12:$C$27,2,0)))</f>
        <v>E06000003</v>
      </c>
      <c r="O138" s="11" t="str">
        <f>IF([1]Grants!A139="","",IF(M138="","",VLOOKUP(M138,'[1]#fixed_data'!$A$12:$C$27,3,0)))</f>
        <v>UA</v>
      </c>
      <c r="P138" s="11" t="str">
        <f>IF([1]Grants!A139="","",'[1]#fixed_data'!$B$5)</f>
        <v>GB-CHC-1121739</v>
      </c>
      <c r="Q138" s="11" t="str">
        <f>IF([1]Grants!A139="","",'[1]#fixed_data'!$B$6)</f>
        <v>The Ballinger Charitable Trust</v>
      </c>
      <c r="R138" s="16" t="str">
        <f>IF([1]Grants!A139="","",IF([1]Grants!M139="","",IF([1]Grants!M139="YP","Young people",IF([1]Grants!M139="OP","Older people",IF([1]Grants!M139="C","Community")))))</f>
        <v>Community</v>
      </c>
      <c r="S138" s="17">
        <f ca="1">IF([1]Grants!A139="","",'[1]#fixed_data'!$B$7)</f>
        <v>44246</v>
      </c>
      <c r="T138" s="11" t="str">
        <f>IF([1]Grants!A139="","",'[1]#fixed_data'!$B$8)</f>
        <v>https://www.ballingercharitabletrust.org.uk/</v>
      </c>
    </row>
    <row r="139" spans="1:20">
      <c r="A139" s="11" t="str">
        <f>IF([1]Grants!A140="","",CONCATENATE('[1]#fixed_data'!$B$2&amp;[1]Grants!A140))</f>
        <v>360G-BallingerCT-1909-RCVDA-1</v>
      </c>
      <c r="B139" s="11" t="str">
        <f>IF([1]Grants!A140="","",CONCATENATE("Grant to "&amp;I139))</f>
        <v>Grant to Redcar &amp; Cleveland Voluntary Development Agency</v>
      </c>
      <c r="C139" s="11" t="str">
        <f>IF([1]Grants!A140="","",IF([1]Grants!U140="","",[1]Grants!U140))</f>
        <v>Local community micro-grants.</v>
      </c>
      <c r="D139" s="11" t="str">
        <f>IF([1]Grants!A140="","",'[1]#fixed_data'!$B$3)</f>
        <v>GBP</v>
      </c>
      <c r="E139" s="12">
        <f>IF([1]Grants!A140="","",[1]Grants!F140)</f>
        <v>9200</v>
      </c>
      <c r="F139" s="13">
        <f>IF([1]Grants!A140="","",[1]Grants!C140)</f>
        <v>43728</v>
      </c>
      <c r="G139" s="14">
        <f>IF([1]Grants!A140="","",[1]Grants!D140*12)</f>
        <v>12</v>
      </c>
      <c r="H139" s="11" t="str">
        <f>IF([1]Grants!A140="","",IF(AND(J139="",K139="",[1]Grants!K140=""),'[1]#fixed_data'!$B$4&amp;SUBSTITUTE(I139," ","-"),IF([1]Grants!K140&lt;&gt;"","GB-EDU-"&amp;[1]Grants!K140,IF(J139="","GB-COH-"&amp;K139,"GB-CHC-"&amp;J139))))</f>
        <v>GB-COH-02720382</v>
      </c>
      <c r="I139" s="11" t="str">
        <f>IF([1]Grants!A140="","",[1]Grants!B140)</f>
        <v>Redcar &amp; Cleveland Voluntary Development Agency</v>
      </c>
      <c r="J139" s="15" t="str">
        <f>IF([1]Grants!A140="","",IF(ISBLANK([1]Grants!H140),"",[1]Grants!H140))</f>
        <v/>
      </c>
      <c r="K139" s="15" t="str">
        <f>IF([1]Grants!A140="","",IF(ISBLANK([1]Grants!I140),"",TEXT([1]Grants!I140,"00000000")))</f>
        <v>02720382</v>
      </c>
      <c r="L139" s="11" t="str">
        <f>IF([1]Grants!A140="","",IF([1]Grants!L140="","",[1]Grants!L140))</f>
        <v>TS10 3AE</v>
      </c>
      <c r="M139" s="11" t="str">
        <f>IF([1]Grants!A140="","",IF([1]Grants!G140="","",[1]Grants!G140))</f>
        <v>Redcar &amp; Cleveland</v>
      </c>
      <c r="N139" s="11" t="str">
        <f>IF([1]Grants!A140="","",IF([1]Grants!G140="","",VLOOKUP(M139,'[1]#fixed_data'!$A$12:$C$27,2,0)))</f>
        <v>E06000003</v>
      </c>
      <c r="O139" s="11" t="str">
        <f>IF([1]Grants!A140="","",IF(M139="","",VLOOKUP(M139,'[1]#fixed_data'!$A$12:$C$27,3,0)))</f>
        <v>UA</v>
      </c>
      <c r="P139" s="11" t="str">
        <f>IF([1]Grants!A140="","",'[1]#fixed_data'!$B$5)</f>
        <v>GB-CHC-1121739</v>
      </c>
      <c r="Q139" s="11" t="str">
        <f>IF([1]Grants!A140="","",'[1]#fixed_data'!$B$6)</f>
        <v>The Ballinger Charitable Trust</v>
      </c>
      <c r="R139" s="16" t="str">
        <f>IF([1]Grants!A140="","",IF([1]Grants!M140="","",IF([1]Grants!M140="YP","Young people",IF([1]Grants!M140="OP","Older people",IF([1]Grants!M140="C","Community")))))</f>
        <v>Community</v>
      </c>
      <c r="S139" s="17">
        <f ca="1">IF([1]Grants!A140="","",'[1]#fixed_data'!$B$7)</f>
        <v>44246</v>
      </c>
      <c r="T139" s="11" t="str">
        <f>IF([1]Grants!A140="","",'[1]#fixed_data'!$B$8)</f>
        <v>https://www.ballingercharitabletrust.org.uk/</v>
      </c>
    </row>
    <row r="140" spans="1:20">
      <c r="A140" s="11" t="str">
        <f>IF([1]Grants!A141="","",CONCATENATE('[1]#fixed_data'!$B$2&amp;[1]Grants!A141))</f>
        <v>360G-BallingerCT-1912-RDT-2</v>
      </c>
      <c r="B140" s="11" t="str">
        <f>IF([1]Grants!A141="","",CONCATENATE("Grant to "&amp;I140))</f>
        <v xml:space="preserve">Grant to Redcar Development Trust </v>
      </c>
      <c r="C140" s="11" t="str">
        <f>IF([1]Grants!A141="","",IF([1]Grants!U141="","",[1]Grants!U141))</f>
        <v>Unrestricted funding.</v>
      </c>
      <c r="D140" s="11" t="str">
        <f>IF([1]Grants!A141="","",'[1]#fixed_data'!$B$3)</f>
        <v>GBP</v>
      </c>
      <c r="E140" s="12">
        <f>IF([1]Grants!A141="","",[1]Grants!F141)</f>
        <v>30000</v>
      </c>
      <c r="F140" s="13">
        <f>IF([1]Grants!A141="","",[1]Grants!C141)</f>
        <v>43805</v>
      </c>
      <c r="G140" s="14">
        <f>IF([1]Grants!A141="","",[1]Grants!D141*12)</f>
        <v>24</v>
      </c>
      <c r="H140" s="11" t="str">
        <f>IF([1]Grants!A141="","",IF(AND(J140="",K140="",[1]Grants!K141=""),'[1]#fixed_data'!$B$4&amp;SUBSTITUTE(I140," ","-"),IF([1]Grants!K141&lt;&gt;"","GB-EDU-"&amp;[1]Grants!K141,IF(J140="","GB-COH-"&amp;K140,"GB-CHC-"&amp;J140))))</f>
        <v>GB-COH-07329283</v>
      </c>
      <c r="I140" s="11" t="str">
        <f>IF([1]Grants!A141="","",[1]Grants!B141)</f>
        <v xml:space="preserve">Redcar Development Trust </v>
      </c>
      <c r="J140" s="15" t="str">
        <f>IF([1]Grants!A141="","",IF(ISBLANK([1]Grants!H141),"",[1]Grants!H141))</f>
        <v/>
      </c>
      <c r="K140" s="15" t="str">
        <f>IF([1]Grants!A141="","",IF(ISBLANK([1]Grants!I141),"",TEXT([1]Grants!I141,"00000000")))</f>
        <v>07329283</v>
      </c>
      <c r="L140" s="11" t="str">
        <f>IF([1]Grants!A141="","",IF([1]Grants!L141="","",[1]Grants!L141))</f>
        <v>TS10 1RH</v>
      </c>
      <c r="M140" s="11" t="str">
        <f>IF([1]Grants!A141="","",IF([1]Grants!G141="","",[1]Grants!G141))</f>
        <v>Redcar &amp; Cleveland</v>
      </c>
      <c r="N140" s="11" t="str">
        <f>IF([1]Grants!A141="","",IF([1]Grants!G141="","",VLOOKUP(M140,'[1]#fixed_data'!$A$12:$C$27,2,0)))</f>
        <v>E06000003</v>
      </c>
      <c r="O140" s="11" t="str">
        <f>IF([1]Grants!A141="","",IF(M140="","",VLOOKUP(M140,'[1]#fixed_data'!$A$12:$C$27,3,0)))</f>
        <v>UA</v>
      </c>
      <c r="P140" s="11" t="str">
        <f>IF([1]Grants!A141="","",'[1]#fixed_data'!$B$5)</f>
        <v>GB-CHC-1121739</v>
      </c>
      <c r="Q140" s="11" t="str">
        <f>IF([1]Grants!A141="","",'[1]#fixed_data'!$B$6)</f>
        <v>The Ballinger Charitable Trust</v>
      </c>
      <c r="R140" s="16" t="str">
        <f>IF([1]Grants!A141="","",IF([1]Grants!M141="","",IF([1]Grants!M141="YP","Young people",IF([1]Grants!M141="OP","Older people",IF([1]Grants!M141="C","Community")))))</f>
        <v>Young people</v>
      </c>
      <c r="S140" s="17">
        <f ca="1">IF([1]Grants!A141="","",'[1]#fixed_data'!$B$7)</f>
        <v>44246</v>
      </c>
      <c r="T140" s="11" t="str">
        <f>IF([1]Grants!A141="","",'[1]#fixed_data'!$B$8)</f>
        <v>https://www.ballingercharitabletrust.org.uk/</v>
      </c>
    </row>
    <row r="141" spans="1:20">
      <c r="A141" s="11" t="str">
        <f>IF([1]Grants!A142="","",CONCATENATE('[1]#fixed_data'!$B$2&amp;[1]Grants!A142))</f>
        <v>360G-BallingerCT-1809-RSBC-1</v>
      </c>
      <c r="B141" s="11" t="str">
        <f>IF([1]Grants!A142="","",CONCATENATE("Grant to "&amp;I141))</f>
        <v>Grant to Royal Society for Blind Children (RSBC)</v>
      </c>
      <c r="C141" s="11" t="str">
        <f>IF([1]Grants!A142="","",IF([1]Grants!U142="","",[1]Grants!U142))</f>
        <v>Family support service</v>
      </c>
      <c r="D141" s="11" t="str">
        <f>IF([1]Grants!A142="","",'[1]#fixed_data'!$B$3)</f>
        <v>GBP</v>
      </c>
      <c r="E141" s="12">
        <f>IF([1]Grants!A142="","",[1]Grants!F142)</f>
        <v>10000</v>
      </c>
      <c r="F141" s="13">
        <f>IF([1]Grants!A142="","",[1]Grants!C142)</f>
        <v>43364</v>
      </c>
      <c r="G141" s="14">
        <f>IF([1]Grants!A142="","",[1]Grants!D142*12)</f>
        <v>12</v>
      </c>
      <c r="H141" s="11" t="str">
        <f>IF([1]Grants!A142="","",IF(AND(J141="",K141="",[1]Grants!K142=""),'[1]#fixed_data'!$B$4&amp;SUBSTITUTE(I141," ","-"),IF([1]Grants!K142&lt;&gt;"","GB-EDU-"&amp;[1]Grants!K142,IF(J141="","GB-COH-"&amp;K141,"GB-CHC-"&amp;J141))))</f>
        <v>GB-CHC-307892</v>
      </c>
      <c r="I141" s="11" t="str">
        <f>IF([1]Grants!A142="","",[1]Grants!B142)</f>
        <v>Royal Society for Blind Children (RSBC)</v>
      </c>
      <c r="J141" s="15">
        <f>IF([1]Grants!A142="","",IF(ISBLANK([1]Grants!H142),"",[1]Grants!H142))</f>
        <v>307892</v>
      </c>
      <c r="K141" s="15" t="str">
        <f>IF([1]Grants!A142="","",IF(ISBLANK([1]Grants!I142),"",TEXT([1]Grants!I142,"00000000")))</f>
        <v/>
      </c>
      <c r="L141" s="11" t="str">
        <f>IF([1]Grants!A142="","",IF([1]Grants!L142="","",[1]Grants!L142))</f>
        <v>E8 2DJ</v>
      </c>
      <c r="M141" s="11" t="str">
        <f>IF([1]Grants!A142="","",IF([1]Grants!G142="","",[1]Grants!G142))</f>
        <v>Co. Durham</v>
      </c>
      <c r="N141" s="11" t="str">
        <f>IF([1]Grants!A142="","",IF([1]Grants!G142="","",VLOOKUP(M141,'[1]#fixed_data'!$A$12:$C$27,2,0)))</f>
        <v>E06000047</v>
      </c>
      <c r="O141" s="11" t="str">
        <f>IF([1]Grants!A142="","",IF(M141="","",VLOOKUP(M141,'[1]#fixed_data'!$A$12:$C$27,3,0)))</f>
        <v>UA</v>
      </c>
      <c r="P141" s="11" t="str">
        <f>IF([1]Grants!A142="","",'[1]#fixed_data'!$B$5)</f>
        <v>GB-CHC-1121739</v>
      </c>
      <c r="Q141" s="11" t="str">
        <f>IF([1]Grants!A142="","",'[1]#fixed_data'!$B$6)</f>
        <v>The Ballinger Charitable Trust</v>
      </c>
      <c r="R141" s="16" t="str">
        <f>IF([1]Grants!A142="","",IF([1]Grants!M142="","",IF([1]Grants!M142="YP","Young people",IF([1]Grants!M142="OP","Older people",IF([1]Grants!M142="C","Community")))))</f>
        <v>Young people</v>
      </c>
      <c r="S141" s="17">
        <f ca="1">IF([1]Grants!A142="","",'[1]#fixed_data'!$B$7)</f>
        <v>44246</v>
      </c>
      <c r="T141" s="11" t="str">
        <f>IF([1]Grants!A142="","",'[1]#fixed_data'!$B$8)</f>
        <v>https://www.ballingercharitabletrust.org.uk/</v>
      </c>
    </row>
    <row r="142" spans="1:20">
      <c r="A142" s="11" t="str">
        <f>IF([1]Grants!A143="","",CONCATENATE('[1]#fixed_data'!$B$2&amp;[1]Grants!A143))</f>
        <v>360G-BallingerCT-1809-RVS-3</v>
      </c>
      <c r="B142" s="11" t="str">
        <f>IF([1]Grants!A143="","",CONCATENATE("Grant to "&amp;I142))</f>
        <v xml:space="preserve">Grant to Royal Voluntary Service </v>
      </c>
      <c r="C142" s="11" t="str">
        <f>IF([1]Grants!A143="","",IF([1]Grants!U143="","",[1]Grants!U143))</f>
        <v>Living Well with Dementia groups (Northumberland)</v>
      </c>
      <c r="D142" s="11" t="str">
        <f>IF([1]Grants!A143="","",'[1]#fixed_data'!$B$3)</f>
        <v>GBP</v>
      </c>
      <c r="E142" s="12">
        <f>IF([1]Grants!A143="","",[1]Grants!F143)</f>
        <v>49000</v>
      </c>
      <c r="F142" s="13">
        <f>IF([1]Grants!A143="","",[1]Grants!C143)</f>
        <v>43364</v>
      </c>
      <c r="G142" s="14">
        <f>IF([1]Grants!A143="","",[1]Grants!D143*12)</f>
        <v>36</v>
      </c>
      <c r="H142" s="11" t="str">
        <f>IF([1]Grants!A143="","",IF(AND(J142="",K142="",[1]Grants!K143=""),'[1]#fixed_data'!$B$4&amp;SUBSTITUTE(I142," ","-"),IF([1]Grants!K143&lt;&gt;"","GB-EDU-"&amp;[1]Grants!K143,IF(J142="","GB-COH-"&amp;K142,"GB-CHC-"&amp;J142))))</f>
        <v>GB-CHC-1015988</v>
      </c>
      <c r="I142" s="11" t="str">
        <f>IF([1]Grants!A143="","",[1]Grants!B143)</f>
        <v xml:space="preserve">Royal Voluntary Service </v>
      </c>
      <c r="J142" s="15">
        <f>IF([1]Grants!A143="","",IF(ISBLANK([1]Grants!H143),"",[1]Grants!H143))</f>
        <v>1015988</v>
      </c>
      <c r="K142" s="15" t="str">
        <f>IF([1]Grants!A143="","",IF(ISBLANK([1]Grants!I143),"",TEXT([1]Grants!I143,"00000000")))</f>
        <v/>
      </c>
      <c r="L142" s="11" t="str">
        <f>IF([1]Grants!A143="","",IF([1]Grants!L143="","",[1]Grants!L143))</f>
        <v>NE71 6BL</v>
      </c>
      <c r="M142" s="11" t="str">
        <f>IF([1]Grants!A143="","",IF([1]Grants!G143="","",[1]Grants!G143))</f>
        <v>Northumberland</v>
      </c>
      <c r="N142" s="11" t="str">
        <f>IF([1]Grants!A143="","",IF([1]Grants!G143="","",VLOOKUP(M142,'[1]#fixed_data'!$A$12:$C$27,2,0)))</f>
        <v>E06000057</v>
      </c>
      <c r="O142" s="11" t="str">
        <f>IF([1]Grants!A143="","",IF(M142="","",VLOOKUP(M142,'[1]#fixed_data'!$A$12:$C$27,3,0)))</f>
        <v>UA</v>
      </c>
      <c r="P142" s="11" t="str">
        <f>IF([1]Grants!A143="","",'[1]#fixed_data'!$B$5)</f>
        <v>GB-CHC-1121739</v>
      </c>
      <c r="Q142" s="11" t="str">
        <f>IF([1]Grants!A143="","",'[1]#fixed_data'!$B$6)</f>
        <v>The Ballinger Charitable Trust</v>
      </c>
      <c r="R142" s="16" t="str">
        <f>IF([1]Grants!A143="","",IF([1]Grants!M143="","",IF([1]Grants!M143="YP","Young people",IF([1]Grants!M143="OP","Older people",IF([1]Grants!M143="C","Community")))))</f>
        <v>Young people</v>
      </c>
      <c r="S142" s="17">
        <f ca="1">IF([1]Grants!A143="","",'[1]#fixed_data'!$B$7)</f>
        <v>44246</v>
      </c>
      <c r="T142" s="11" t="str">
        <f>IF([1]Grants!A143="","",'[1]#fixed_data'!$B$8)</f>
        <v>https://www.ballingercharitabletrust.org.uk/</v>
      </c>
    </row>
    <row r="143" spans="1:20">
      <c r="A143" s="11" t="str">
        <f>IF([1]Grants!A144="","",CONCATENATE('[1]#fixed_data'!$B$2&amp;[1]Grants!A144))</f>
        <v>360G-BallingerCT-1809-STCW-2</v>
      </c>
      <c r="B143" s="11" t="str">
        <f>IF([1]Grants!A144="","",CONCATENATE("Grant to "&amp;I143))</f>
        <v xml:space="preserve">Grant to Save the Children re: Wallsend </v>
      </c>
      <c r="C143" s="11" t="str">
        <f>IF([1]Grants!A144="","",IF([1]Grants!U144="","",[1]Grants!U144))</f>
        <v>Story of Place</v>
      </c>
      <c r="D143" s="11" t="str">
        <f>IF([1]Grants!A144="","",'[1]#fixed_data'!$B$3)</f>
        <v>GBP</v>
      </c>
      <c r="E143" s="12">
        <f>IF([1]Grants!A144="","",[1]Grants!F144)</f>
        <v>48420</v>
      </c>
      <c r="F143" s="13">
        <f>IF([1]Grants!A144="","",[1]Grants!C144)</f>
        <v>43364</v>
      </c>
      <c r="G143" s="14">
        <f>IF([1]Grants!A144="","",[1]Grants!D144*12)</f>
        <v>24</v>
      </c>
      <c r="H143" s="11" t="str">
        <f>IF([1]Grants!A144="","",IF(AND(J143="",K143="",[1]Grants!K144=""),'[1]#fixed_data'!$B$4&amp;SUBSTITUTE(I143," ","-"),IF([1]Grants!K144&lt;&gt;"","GB-EDU-"&amp;[1]Grants!K144,IF(J143="","GB-COH-"&amp;K143,"GB-CHC-"&amp;J143))))</f>
        <v>GB-COH-00178159</v>
      </c>
      <c r="I143" s="11" t="str">
        <f>IF([1]Grants!A144="","",[1]Grants!B144)</f>
        <v xml:space="preserve">Save the Children re: Wallsend </v>
      </c>
      <c r="J143" s="15" t="str">
        <f>IF([1]Grants!A144="","",IF(ISBLANK([1]Grants!H144),"",[1]Grants!H144))</f>
        <v/>
      </c>
      <c r="K143" s="15" t="str">
        <f>IF([1]Grants!A144="","",IF(ISBLANK([1]Grants!I144),"",TEXT([1]Grants!I144,"00000000")))</f>
        <v>00178159</v>
      </c>
      <c r="L143" s="11" t="str">
        <f>IF([1]Grants!A144="","",IF([1]Grants!L144="","",[1]Grants!L144))</f>
        <v>NE28 7TN</v>
      </c>
      <c r="M143" s="11" t="str">
        <f>IF([1]Grants!A144="","",IF([1]Grants!G144="","",[1]Grants!G144))</f>
        <v>North Tyneside</v>
      </c>
      <c r="N143" s="11" t="str">
        <f>IF([1]Grants!A144="","",IF([1]Grants!G144="","",VLOOKUP(M143,'[1]#fixed_data'!$A$12:$C$27,2,0)))</f>
        <v>E08000022</v>
      </c>
      <c r="O143" s="11" t="str">
        <f>IF([1]Grants!A144="","",IF(M143="","",VLOOKUP(M143,'[1]#fixed_data'!$A$12:$C$27,3,0)))</f>
        <v>MD</v>
      </c>
      <c r="P143" s="11" t="str">
        <f>IF([1]Grants!A144="","",'[1]#fixed_data'!$B$5)</f>
        <v>GB-CHC-1121739</v>
      </c>
      <c r="Q143" s="11" t="str">
        <f>IF([1]Grants!A144="","",'[1]#fixed_data'!$B$6)</f>
        <v>The Ballinger Charitable Trust</v>
      </c>
      <c r="R143" s="16" t="str">
        <f>IF([1]Grants!A144="","",IF([1]Grants!M144="","",IF([1]Grants!M144="YP","Young people",IF([1]Grants!M144="OP","Older people",IF([1]Grants!M144="C","Community")))))</f>
        <v>Young people</v>
      </c>
      <c r="S143" s="17">
        <f ca="1">IF([1]Grants!A144="","",'[1]#fixed_data'!$B$7)</f>
        <v>44246</v>
      </c>
      <c r="T143" s="11" t="str">
        <f>IF([1]Grants!A144="","",'[1]#fixed_data'!$B$8)</f>
        <v>https://www.ballingercharitabletrust.org.uk/</v>
      </c>
    </row>
    <row r="144" spans="1:20">
      <c r="A144" s="11" t="str">
        <f>IF([1]Grants!A145="","",CONCATENATE('[1]#fixed_data'!$B$2&amp;[1]Grants!A145))</f>
        <v>360G-BallingerCT-1809-STCW-3</v>
      </c>
      <c r="B144" s="11" t="str">
        <f>IF([1]Grants!A145="","",CONCATENATE("Grant to "&amp;I144))</f>
        <v xml:space="preserve">Grant to Save the Children re: Wallsend </v>
      </c>
      <c r="C144" s="11" t="str">
        <f>IF([1]Grants!A145="","",IF([1]Grants!U145="","",[1]Grants!U145))</f>
        <v>Wallsend Children's Community</v>
      </c>
      <c r="D144" s="11" t="str">
        <f>IF([1]Grants!A145="","",'[1]#fixed_data'!$B$3)</f>
        <v>GBP</v>
      </c>
      <c r="E144" s="12">
        <f>IF([1]Grants!A145="","",[1]Grants!F145)</f>
        <v>250000</v>
      </c>
      <c r="F144" s="13">
        <f>IF([1]Grants!A145="","",[1]Grants!C145)</f>
        <v>43364</v>
      </c>
      <c r="G144" s="14">
        <f>IF([1]Grants!A145="","",[1]Grants!D145*12)</f>
        <v>36</v>
      </c>
      <c r="H144" s="11" t="str">
        <f>IF([1]Grants!A145="","",IF(AND(J144="",K144="",[1]Grants!K145=""),'[1]#fixed_data'!$B$4&amp;SUBSTITUTE(I144," ","-"),IF([1]Grants!K145&lt;&gt;"","GB-EDU-"&amp;[1]Grants!K145,IF(J144="","GB-COH-"&amp;K144,"GB-CHC-"&amp;J144))))</f>
        <v>GB-COH-00178159</v>
      </c>
      <c r="I144" s="11" t="str">
        <f>IF([1]Grants!A145="","",[1]Grants!B145)</f>
        <v xml:space="preserve">Save the Children re: Wallsend </v>
      </c>
      <c r="J144" s="15" t="str">
        <f>IF([1]Grants!A145="","",IF(ISBLANK([1]Grants!H145),"",[1]Grants!H145))</f>
        <v/>
      </c>
      <c r="K144" s="15" t="str">
        <f>IF([1]Grants!A145="","",IF(ISBLANK([1]Grants!I145),"",TEXT([1]Grants!I145,"00000000")))</f>
        <v>00178159</v>
      </c>
      <c r="L144" s="11" t="str">
        <f>IF([1]Grants!A145="","",IF([1]Grants!L145="","",[1]Grants!L145))</f>
        <v>NE28 7TN</v>
      </c>
      <c r="M144" s="11" t="str">
        <f>IF([1]Grants!A145="","",IF([1]Grants!G145="","",[1]Grants!G145))</f>
        <v>North Tyneside</v>
      </c>
      <c r="N144" s="11" t="str">
        <f>IF([1]Grants!A145="","",IF([1]Grants!G145="","",VLOOKUP(M144,'[1]#fixed_data'!$A$12:$C$27,2,0)))</f>
        <v>E08000022</v>
      </c>
      <c r="O144" s="11" t="str">
        <f>IF([1]Grants!A145="","",IF(M144="","",VLOOKUP(M144,'[1]#fixed_data'!$A$12:$C$27,3,0)))</f>
        <v>MD</v>
      </c>
      <c r="P144" s="11" t="str">
        <f>IF([1]Grants!A145="","",'[1]#fixed_data'!$B$5)</f>
        <v>GB-CHC-1121739</v>
      </c>
      <c r="Q144" s="11" t="str">
        <f>IF([1]Grants!A145="","",'[1]#fixed_data'!$B$6)</f>
        <v>The Ballinger Charitable Trust</v>
      </c>
      <c r="R144" s="16" t="str">
        <f>IF([1]Grants!A145="","",IF([1]Grants!M145="","",IF([1]Grants!M145="YP","Young people",IF([1]Grants!M145="OP","Older people",IF([1]Grants!M145="C","Community")))))</f>
        <v>Young people</v>
      </c>
      <c r="S144" s="17">
        <f ca="1">IF([1]Grants!A145="","",'[1]#fixed_data'!$B$7)</f>
        <v>44246</v>
      </c>
      <c r="T144" s="11" t="str">
        <f>IF([1]Grants!A145="","",'[1]#fixed_data'!$B$8)</f>
        <v>https://www.ballingercharitabletrust.org.uk/</v>
      </c>
    </row>
    <row r="145" spans="1:20">
      <c r="A145" s="11" t="str">
        <f>IF([1]Grants!A146="","",CONCATENATE('[1]#fixed_data'!$B$2&amp;[1]Grants!A146))</f>
        <v>360G-BallingerCT-2009-STCW-1</v>
      </c>
      <c r="B145" s="11" t="str">
        <f>IF([1]Grants!A146="","",CONCATENATE("Grant to "&amp;I145))</f>
        <v xml:space="preserve">Grant to Save the Children re: Wallsend </v>
      </c>
      <c r="C145" s="11" t="str">
        <f>IF([1]Grants!A146="","",IF([1]Grants!U146="","",[1]Grants!U146))</f>
        <v>Supporting Wallsend Children's Community project</v>
      </c>
      <c r="D145" s="11" t="str">
        <f>IF([1]Grants!A146="","",'[1]#fixed_data'!$B$3)</f>
        <v>GBP</v>
      </c>
      <c r="E145" s="12">
        <f>IF([1]Grants!A146="","",[1]Grants!F146)</f>
        <v>27970</v>
      </c>
      <c r="F145" s="13">
        <f>IF([1]Grants!A146="","",[1]Grants!C146)</f>
        <v>44092</v>
      </c>
      <c r="G145" s="14">
        <f>IF([1]Grants!A146="","",[1]Grants!D146*12)</f>
        <v>12</v>
      </c>
      <c r="H145" s="11" t="str">
        <f>IF([1]Grants!A146="","",IF(AND(J145="",K145="",[1]Grants!K146=""),'[1]#fixed_data'!$B$4&amp;SUBSTITUTE(I145," ","-"),IF([1]Grants!K146&lt;&gt;"","GB-EDU-"&amp;[1]Grants!K146,IF(J145="","GB-COH-"&amp;K145,"GB-CHC-"&amp;J145))))</f>
        <v>GB-COH-00178159</v>
      </c>
      <c r="I145" s="11" t="str">
        <f>IF([1]Grants!A146="","",[1]Grants!B146)</f>
        <v xml:space="preserve">Save the Children re: Wallsend </v>
      </c>
      <c r="J145" s="15" t="str">
        <f>IF([1]Grants!A146="","",IF(ISBLANK([1]Grants!H146),"",[1]Grants!H146))</f>
        <v/>
      </c>
      <c r="K145" s="15" t="str">
        <f>IF([1]Grants!A146="","",IF(ISBLANK([1]Grants!I146),"",TEXT([1]Grants!I146,"00000000")))</f>
        <v>00178159</v>
      </c>
      <c r="L145" s="11" t="str">
        <f>IF([1]Grants!A146="","",IF([1]Grants!L146="","",[1]Grants!L146))</f>
        <v>NE28 7TN</v>
      </c>
      <c r="M145" s="11" t="str">
        <f>IF([1]Grants!A146="","",IF([1]Grants!G146="","",[1]Grants!G146))</f>
        <v>North Tyneside</v>
      </c>
      <c r="N145" s="11" t="str">
        <f>IF([1]Grants!A146="","",IF([1]Grants!G146="","",VLOOKUP(M145,'[1]#fixed_data'!$A$12:$C$27,2,0)))</f>
        <v>E08000022</v>
      </c>
      <c r="O145" s="11" t="str">
        <f>IF([1]Grants!A146="","",IF(M145="","",VLOOKUP(M145,'[1]#fixed_data'!$A$12:$C$27,3,0)))</f>
        <v>MD</v>
      </c>
      <c r="P145" s="11" t="str">
        <f>IF([1]Grants!A146="","",'[1]#fixed_data'!$B$5)</f>
        <v>GB-CHC-1121739</v>
      </c>
      <c r="Q145" s="11" t="str">
        <f>IF([1]Grants!A146="","",'[1]#fixed_data'!$B$6)</f>
        <v>The Ballinger Charitable Trust</v>
      </c>
      <c r="R145" s="16" t="str">
        <f>IF([1]Grants!A146="","",IF([1]Grants!M146="","",IF([1]Grants!M146="YP","Young people",IF([1]Grants!M146="OP","Older people",IF([1]Grants!M146="C","Community")))))</f>
        <v>Young people</v>
      </c>
      <c r="S145" s="17">
        <f ca="1">IF([1]Grants!A146="","",'[1]#fixed_data'!$B$7)</f>
        <v>44246</v>
      </c>
      <c r="T145" s="11" t="str">
        <f>IF([1]Grants!A146="","",'[1]#fixed_data'!$B$8)</f>
        <v>https://www.ballingercharitabletrust.org.uk/</v>
      </c>
    </row>
    <row r="146" spans="1:20">
      <c r="A146" s="11" t="str">
        <f>IF([1]Grants!A147="","",CONCATENATE('[1]#fixed_data'!$B$2&amp;[1]Grants!A147))</f>
        <v>360G-BallingerCT-1806-SNCG-1</v>
      </c>
      <c r="B146" s="11" t="str">
        <f>IF([1]Grants!A147="","",CONCATENATE("Grant to "&amp;I146))</f>
        <v xml:space="preserve">Grant to Scotswood Natural Community Garden </v>
      </c>
      <c r="C146" s="11" t="str">
        <f>IF([1]Grants!A147="","",IF([1]Grants!U147="","",[1]Grants!U147))</f>
        <v>Running costs of Nature Rangers' youth group</v>
      </c>
      <c r="D146" s="11" t="str">
        <f>IF([1]Grants!A147="","",'[1]#fixed_data'!$B$3)</f>
        <v>GBP</v>
      </c>
      <c r="E146" s="12">
        <f>IF([1]Grants!A147="","",[1]Grants!F147)</f>
        <v>17550</v>
      </c>
      <c r="F146" s="13">
        <f>IF([1]Grants!A147="","",[1]Grants!C147)</f>
        <v>43273</v>
      </c>
      <c r="G146" s="14">
        <f>IF([1]Grants!A147="","",[1]Grants!D147*12)</f>
        <v>12</v>
      </c>
      <c r="H146" s="11" t="str">
        <f>IF([1]Grants!A147="","",IF(AND(J146="",K146="",[1]Grants!K147=""),'[1]#fixed_data'!$B$4&amp;SUBSTITUTE(I146," ","-"),IF([1]Grants!K147&lt;&gt;"","GB-EDU-"&amp;[1]Grants!K147,IF(J146="","GB-COH-"&amp;K146,"GB-CHC-"&amp;J146))))</f>
        <v>GB-CHC-1144976</v>
      </c>
      <c r="I146" s="11" t="str">
        <f>IF([1]Grants!A147="","",[1]Grants!B147)</f>
        <v xml:space="preserve">Scotswood Natural Community Garden </v>
      </c>
      <c r="J146" s="15">
        <f>IF([1]Grants!A147="","",IF(ISBLANK([1]Grants!H147),"",[1]Grants!H147))</f>
        <v>1144976</v>
      </c>
      <c r="K146" s="15" t="str">
        <f>IF([1]Grants!A147="","",IF(ISBLANK([1]Grants!I147),"",TEXT([1]Grants!I147,"00000000")))</f>
        <v/>
      </c>
      <c r="L146" s="11" t="str">
        <f>IF([1]Grants!A147="","",IF([1]Grants!L147="","",[1]Grants!L147))</f>
        <v>NE15 6TT</v>
      </c>
      <c r="M146" s="11" t="str">
        <f>IF([1]Grants!A147="","",IF([1]Grants!G147="","",[1]Grants!G147))</f>
        <v>Newcastle</v>
      </c>
      <c r="N146" s="11" t="str">
        <f>IF([1]Grants!A147="","",IF([1]Grants!G147="","",VLOOKUP(M146,'[1]#fixed_data'!$A$12:$C$27,2,0)))</f>
        <v>E08000021</v>
      </c>
      <c r="O146" s="11" t="str">
        <f>IF([1]Grants!A147="","",IF(M146="","",VLOOKUP(M146,'[1]#fixed_data'!$A$12:$C$27,3,0)))</f>
        <v>MD</v>
      </c>
      <c r="P146" s="11" t="str">
        <f>IF([1]Grants!A147="","",'[1]#fixed_data'!$B$5)</f>
        <v>GB-CHC-1121739</v>
      </c>
      <c r="Q146" s="11" t="str">
        <f>IF([1]Grants!A147="","",'[1]#fixed_data'!$B$6)</f>
        <v>The Ballinger Charitable Trust</v>
      </c>
      <c r="R146" s="16" t="str">
        <f>IF([1]Grants!A147="","",IF([1]Grants!M147="","",IF([1]Grants!M147="YP","Young people",IF([1]Grants!M147="OP","Older people",IF([1]Grants!M147="C","Community")))))</f>
        <v>Community</v>
      </c>
      <c r="S146" s="17">
        <f ca="1">IF([1]Grants!A147="","",'[1]#fixed_data'!$B$7)</f>
        <v>44246</v>
      </c>
      <c r="T146" s="11" t="str">
        <f>IF([1]Grants!A147="","",'[1]#fixed_data'!$B$8)</f>
        <v>https://www.ballingercharitabletrust.org.uk/</v>
      </c>
    </row>
    <row r="147" spans="1:20">
      <c r="A147" s="11" t="str">
        <f>IF([1]Grants!A148="","",CONCATENATE('[1]#fixed_data'!$B$2&amp;[1]Grants!A148))</f>
        <v>360G-BallingerCT-1912-SNCGG-1</v>
      </c>
      <c r="B147" s="11" t="str">
        <f>IF([1]Grants!A148="","",CONCATENATE("Grant to "&amp;I147))</f>
        <v xml:space="preserve">Grant to Scotswood Natural Community Garden </v>
      </c>
      <c r="C147" s="11" t="str">
        <f>IF([1]Grants!A148="","",IF([1]Grants!U148="","",[1]Grants!U148))</f>
        <v>Nature Rangers</v>
      </c>
      <c r="D147" s="11" t="str">
        <f>IF([1]Grants!A148="","",'[1]#fixed_data'!$B$3)</f>
        <v>GBP</v>
      </c>
      <c r="E147" s="12">
        <f>IF([1]Grants!A148="","",[1]Grants!F148)</f>
        <v>4000</v>
      </c>
      <c r="F147" s="13">
        <f>IF([1]Grants!A148="","",[1]Grants!C148)</f>
        <v>43805</v>
      </c>
      <c r="G147" s="14">
        <f>IF([1]Grants!A148="","",[1]Grants!D148*12)</f>
        <v>12</v>
      </c>
      <c r="H147" s="11" t="str">
        <f>IF([1]Grants!A148="","",IF(AND(J147="",K147="",[1]Grants!K148=""),'[1]#fixed_data'!$B$4&amp;SUBSTITUTE(I147," ","-"),IF([1]Grants!K148&lt;&gt;"","GB-EDU-"&amp;[1]Grants!K148,IF(J147="","GB-COH-"&amp;K147,"GB-CHC-"&amp;J147))))</f>
        <v>GB-CHC-1144976</v>
      </c>
      <c r="I147" s="11" t="str">
        <f>IF([1]Grants!A148="","",[1]Grants!B148)</f>
        <v xml:space="preserve">Scotswood Natural Community Garden </v>
      </c>
      <c r="J147" s="15">
        <f>IF([1]Grants!A148="","",IF(ISBLANK([1]Grants!H148),"",[1]Grants!H148))</f>
        <v>1144976</v>
      </c>
      <c r="K147" s="15" t="str">
        <f>IF([1]Grants!A148="","",IF(ISBLANK([1]Grants!I148),"",TEXT([1]Grants!I148,"00000000")))</f>
        <v/>
      </c>
      <c r="L147" s="11" t="str">
        <f>IF([1]Grants!A148="","",IF([1]Grants!L148="","",[1]Grants!L148))</f>
        <v>NE15 6TT</v>
      </c>
      <c r="M147" s="11" t="str">
        <f>IF([1]Grants!A148="","",IF([1]Grants!G148="","",[1]Grants!G148))</f>
        <v>Newcastle</v>
      </c>
      <c r="N147" s="11" t="str">
        <f>IF([1]Grants!A148="","",IF([1]Grants!G148="","",VLOOKUP(M147,'[1]#fixed_data'!$A$12:$C$27,2,0)))</f>
        <v>E08000021</v>
      </c>
      <c r="O147" s="11" t="str">
        <f>IF([1]Grants!A148="","",IF(M147="","",VLOOKUP(M147,'[1]#fixed_data'!$A$12:$C$27,3,0)))</f>
        <v>MD</v>
      </c>
      <c r="P147" s="11" t="str">
        <f>IF([1]Grants!A148="","",'[1]#fixed_data'!$B$5)</f>
        <v>GB-CHC-1121739</v>
      </c>
      <c r="Q147" s="11" t="str">
        <f>IF([1]Grants!A148="","",'[1]#fixed_data'!$B$6)</f>
        <v>The Ballinger Charitable Trust</v>
      </c>
      <c r="R147" s="16" t="str">
        <f>IF([1]Grants!A148="","",IF([1]Grants!M148="","",IF([1]Grants!M148="YP","Young people",IF([1]Grants!M148="OP","Older people",IF([1]Grants!M148="C","Community")))))</f>
        <v>Community</v>
      </c>
      <c r="S147" s="17">
        <f ca="1">IF([1]Grants!A148="","",'[1]#fixed_data'!$B$7)</f>
        <v>44246</v>
      </c>
      <c r="T147" s="11" t="str">
        <f>IF([1]Grants!A148="","",'[1]#fixed_data'!$B$8)</f>
        <v>https://www.ballingercharitabletrust.org.uk/</v>
      </c>
    </row>
    <row r="148" spans="1:20">
      <c r="A148" s="11" t="str">
        <f>IF([1]Grants!A149="","",CONCATENATE('[1]#fixed_data'!$B$2&amp;[1]Grants!A149))</f>
        <v>360G-BallingerCT-1809-SDT-1</v>
      </c>
      <c r="B148" s="11" t="str">
        <f>IF([1]Grants!A149="","",CONCATENATE("Grant to "&amp;I148))</f>
        <v>Grant to Seahouses Development Trust</v>
      </c>
      <c r="C148" s="11" t="str">
        <f>IF([1]Grants!A149="","",IF([1]Grants!U149="","",[1]Grants!U149))</f>
        <v>Towards core costs of operation</v>
      </c>
      <c r="D148" s="11" t="str">
        <f>IF([1]Grants!A149="","",'[1]#fixed_data'!$B$3)</f>
        <v>GBP</v>
      </c>
      <c r="E148" s="12">
        <f>IF([1]Grants!A149="","",[1]Grants!F149)</f>
        <v>6000</v>
      </c>
      <c r="F148" s="13">
        <f>IF([1]Grants!A149="","",[1]Grants!C149)</f>
        <v>43364</v>
      </c>
      <c r="G148" s="14">
        <f>IF([1]Grants!A149="","",[1]Grants!D149*12)</f>
        <v>12</v>
      </c>
      <c r="H148" s="11" t="str">
        <f>IF([1]Grants!A149="","",IF(AND(J148="",K148="",[1]Grants!K149=""),'[1]#fixed_data'!$B$4&amp;SUBSTITUTE(I148," ","-"),IF([1]Grants!K149&lt;&gt;"","GB-EDU-"&amp;[1]Grants!K149,IF(J148="","GB-COH-"&amp;K148,"GB-CHC-"&amp;J148))))</f>
        <v>GB-CHC-1075610</v>
      </c>
      <c r="I148" s="11" t="str">
        <f>IF([1]Grants!A149="","",[1]Grants!B149)</f>
        <v>Seahouses Development Trust</v>
      </c>
      <c r="J148" s="15">
        <f>IF([1]Grants!A149="","",IF(ISBLANK([1]Grants!H149),"",[1]Grants!H149))</f>
        <v>1075610</v>
      </c>
      <c r="K148" s="15" t="str">
        <f>IF([1]Grants!A149="","",IF(ISBLANK([1]Grants!I149),"",TEXT([1]Grants!I149,"00000000")))</f>
        <v/>
      </c>
      <c r="L148" s="11" t="str">
        <f>IF([1]Grants!A149="","",IF([1]Grants!L149="","",[1]Grants!L149))</f>
        <v>NE68 7YL</v>
      </c>
      <c r="M148" s="11" t="str">
        <f>IF([1]Grants!A149="","",IF([1]Grants!G149="","",[1]Grants!G149))</f>
        <v>Northumberland</v>
      </c>
      <c r="N148" s="11" t="str">
        <f>IF([1]Grants!A149="","",IF([1]Grants!G149="","",VLOOKUP(M148,'[1]#fixed_data'!$A$12:$C$27,2,0)))</f>
        <v>E06000057</v>
      </c>
      <c r="O148" s="11" t="str">
        <f>IF([1]Grants!A149="","",IF(M148="","",VLOOKUP(M148,'[1]#fixed_data'!$A$12:$C$27,3,0)))</f>
        <v>UA</v>
      </c>
      <c r="P148" s="11" t="str">
        <f>IF([1]Grants!A149="","",'[1]#fixed_data'!$B$5)</f>
        <v>GB-CHC-1121739</v>
      </c>
      <c r="Q148" s="11" t="str">
        <f>IF([1]Grants!A149="","",'[1]#fixed_data'!$B$6)</f>
        <v>The Ballinger Charitable Trust</v>
      </c>
      <c r="R148" s="16" t="str">
        <f>IF([1]Grants!A149="","",IF([1]Grants!M149="","",IF([1]Grants!M149="YP","Young people",IF([1]Grants!M149="OP","Older people",IF([1]Grants!M149="C","Community")))))</f>
        <v>Community</v>
      </c>
      <c r="S148" s="17">
        <f ca="1">IF([1]Grants!A149="","",'[1]#fixed_data'!$B$7)</f>
        <v>44246</v>
      </c>
      <c r="T148" s="11" t="str">
        <f>IF([1]Grants!A149="","",'[1]#fixed_data'!$B$8)</f>
        <v>https://www.ballingercharitabletrust.org.uk/</v>
      </c>
    </row>
    <row r="149" spans="1:20">
      <c r="A149" s="11" t="str">
        <f>IF([1]Grants!A150="","",CONCATENATE('[1]#fixed_data'!$B$2&amp;[1]Grants!A150))</f>
        <v>360G-BallingerCT-1912-SDT-2</v>
      </c>
      <c r="B149" s="11" t="str">
        <f>IF([1]Grants!A150="","",CONCATENATE("Grant to "&amp;I149))</f>
        <v>Grant to Seahouses Development Trust</v>
      </c>
      <c r="C149" s="11" t="str">
        <f>IF([1]Grants!A150="","",IF([1]Grants!U150="","",[1]Grants!U150))</f>
        <v>Unrestricted funding.</v>
      </c>
      <c r="D149" s="11" t="str">
        <f>IF([1]Grants!A150="","",'[1]#fixed_data'!$B$3)</f>
        <v>GBP</v>
      </c>
      <c r="E149" s="12">
        <f>IF([1]Grants!A150="","",[1]Grants!F150)</f>
        <v>20000</v>
      </c>
      <c r="F149" s="13">
        <f>IF([1]Grants!A150="","",[1]Grants!C150)</f>
        <v>43805</v>
      </c>
      <c r="G149" s="14">
        <f>IF([1]Grants!A150="","",[1]Grants!D150*12)</f>
        <v>24</v>
      </c>
      <c r="H149" s="11" t="str">
        <f>IF([1]Grants!A150="","",IF(AND(J149="",K149="",[1]Grants!K150=""),'[1]#fixed_data'!$B$4&amp;SUBSTITUTE(I149," ","-"),IF([1]Grants!K150&lt;&gt;"","GB-EDU-"&amp;[1]Grants!K150,IF(J149="","GB-COH-"&amp;K149,"GB-CHC-"&amp;J149))))</f>
        <v>GB-CHC-1075610</v>
      </c>
      <c r="I149" s="11" t="str">
        <f>IF([1]Grants!A150="","",[1]Grants!B150)</f>
        <v>Seahouses Development Trust</v>
      </c>
      <c r="J149" s="15">
        <f>IF([1]Grants!A150="","",IF(ISBLANK([1]Grants!H150),"",[1]Grants!H150))</f>
        <v>1075610</v>
      </c>
      <c r="K149" s="15" t="str">
        <f>IF([1]Grants!A150="","",IF(ISBLANK([1]Grants!I150),"",TEXT([1]Grants!I150,"00000000")))</f>
        <v/>
      </c>
      <c r="L149" s="11" t="str">
        <f>IF([1]Grants!A150="","",IF([1]Grants!L150="","",[1]Grants!L150))</f>
        <v>NE68 7YL</v>
      </c>
      <c r="M149" s="11" t="str">
        <f>IF([1]Grants!A150="","",IF([1]Grants!G150="","",[1]Grants!G150))</f>
        <v>Northumberland</v>
      </c>
      <c r="N149" s="11" t="str">
        <f>IF([1]Grants!A150="","",IF([1]Grants!G150="","",VLOOKUP(M149,'[1]#fixed_data'!$A$12:$C$27,2,0)))</f>
        <v>E06000057</v>
      </c>
      <c r="O149" s="11" t="str">
        <f>IF([1]Grants!A150="","",IF(M149="","",VLOOKUP(M149,'[1]#fixed_data'!$A$12:$C$27,3,0)))</f>
        <v>UA</v>
      </c>
      <c r="P149" s="11" t="str">
        <f>IF([1]Grants!A150="","",'[1]#fixed_data'!$B$5)</f>
        <v>GB-CHC-1121739</v>
      </c>
      <c r="Q149" s="11" t="str">
        <f>IF([1]Grants!A150="","",'[1]#fixed_data'!$B$6)</f>
        <v>The Ballinger Charitable Trust</v>
      </c>
      <c r="R149" s="16" t="str">
        <f>IF([1]Grants!A150="","",IF([1]Grants!M150="","",IF([1]Grants!M150="YP","Young people",IF([1]Grants!M150="OP","Older people",IF([1]Grants!M150="C","Community")))))</f>
        <v>Community</v>
      </c>
      <c r="S149" s="17">
        <f ca="1">IF([1]Grants!A150="","",'[1]#fixed_data'!$B$7)</f>
        <v>44246</v>
      </c>
      <c r="T149" s="11" t="str">
        <f>IF([1]Grants!A150="","",'[1]#fixed_data'!$B$8)</f>
        <v>https://www.ballingercharitabletrust.org.uk/</v>
      </c>
    </row>
    <row r="150" spans="1:20">
      <c r="A150" s="11" t="str">
        <f>IF([1]Grants!A151="","",CONCATENATE('[1]#fixed_data'!$B$2&amp;[1]Grants!A151))</f>
        <v>360G-BallingerCT-1909-SEARCH-3</v>
      </c>
      <c r="B150" s="11" t="str">
        <f>IF([1]Grants!A151="","",CONCATENATE("Grant to "&amp;I150))</f>
        <v>Grant to Search</v>
      </c>
      <c r="C150" s="11" t="str">
        <f>IF([1]Grants!A151="","",IF([1]Grants!U151="","",[1]Grants!U151))</f>
        <v>Advice and information project</v>
      </c>
      <c r="D150" s="11" t="str">
        <f>IF([1]Grants!A151="","",'[1]#fixed_data'!$B$3)</f>
        <v>GBP</v>
      </c>
      <c r="E150" s="12">
        <f>IF([1]Grants!A151="","",[1]Grants!F151)</f>
        <v>45000</v>
      </c>
      <c r="F150" s="13">
        <f>IF([1]Grants!A151="","",[1]Grants!C151)</f>
        <v>43728</v>
      </c>
      <c r="G150" s="14">
        <f>IF([1]Grants!A151="","",[1]Grants!D151*12)</f>
        <v>36</v>
      </c>
      <c r="H150" s="11" t="str">
        <f>IF([1]Grants!A151="","",IF(AND(J150="",K150="",[1]Grants!K151=""),'[1]#fixed_data'!$B$4&amp;SUBSTITUTE(I150," ","-"),IF([1]Grants!K151&lt;&gt;"","GB-EDU-"&amp;[1]Grants!K151,IF(J150="","GB-COH-"&amp;K150,"GB-CHC-"&amp;J150))))</f>
        <v>GB-CHC-1159907</v>
      </c>
      <c r="I150" s="11" t="str">
        <f>IF([1]Grants!A151="","",[1]Grants!B151)</f>
        <v>Search</v>
      </c>
      <c r="J150" s="15">
        <f>IF([1]Grants!A151="","",IF(ISBLANK([1]Grants!H151),"",[1]Grants!H151))</f>
        <v>1159907</v>
      </c>
      <c r="K150" s="15" t="str">
        <f>IF([1]Grants!A151="","",IF(ISBLANK([1]Grants!I151),"",TEXT([1]Grants!I151,"00000000")))</f>
        <v/>
      </c>
      <c r="L150" s="11" t="str">
        <f>IF([1]Grants!A151="","",IF([1]Grants!L151="","",[1]Grants!L151))</f>
        <v>NE4 9JN</v>
      </c>
      <c r="M150" s="11" t="str">
        <f>IF([1]Grants!A151="","",IF([1]Grants!G151="","",[1]Grants!G151))</f>
        <v>Newcastle</v>
      </c>
      <c r="N150" s="11" t="str">
        <f>IF([1]Grants!A151="","",IF([1]Grants!G151="","",VLOOKUP(M150,'[1]#fixed_data'!$A$12:$C$27,2,0)))</f>
        <v>E08000021</v>
      </c>
      <c r="O150" s="11" t="str">
        <f>IF([1]Grants!A151="","",IF(M150="","",VLOOKUP(M150,'[1]#fixed_data'!$A$12:$C$27,3,0)))</f>
        <v>MD</v>
      </c>
      <c r="P150" s="11" t="str">
        <f>IF([1]Grants!A151="","",'[1]#fixed_data'!$B$5)</f>
        <v>GB-CHC-1121739</v>
      </c>
      <c r="Q150" s="11" t="str">
        <f>IF([1]Grants!A151="","",'[1]#fixed_data'!$B$6)</f>
        <v>The Ballinger Charitable Trust</v>
      </c>
      <c r="R150" s="16" t="str">
        <f>IF([1]Grants!A151="","",IF([1]Grants!M151="","",IF([1]Grants!M151="YP","Young people",IF([1]Grants!M151="OP","Older people",IF([1]Grants!M151="C","Community")))))</f>
        <v>Older people</v>
      </c>
      <c r="S150" s="17">
        <f ca="1">IF([1]Grants!A151="","",'[1]#fixed_data'!$B$7)</f>
        <v>44246</v>
      </c>
      <c r="T150" s="11" t="str">
        <f>IF([1]Grants!A151="","",'[1]#fixed_data'!$B$8)</f>
        <v>https://www.ballingercharitabletrust.org.uk/</v>
      </c>
    </row>
    <row r="151" spans="1:20">
      <c r="A151" s="11" t="str">
        <f>IF([1]Grants!A152="","",CONCATENATE('[1]#fixed_data'!$B$2&amp;[1]Grants!A152))</f>
        <v>360G-BallingerCT-1806-SAPT-1</v>
      </c>
      <c r="B151" s="11" t="str">
        <f>IF([1]Grants!A152="","",CONCATENATE("Grant to "&amp;I151))</f>
        <v>Grant to Shiremoor Adventure Playground Trust</v>
      </c>
      <c r="C151" s="11" t="str">
        <f>IF([1]Grants!A152="","",IF([1]Grants!U152="","",[1]Grants!U152))</f>
        <v>Towards core costs of operation</v>
      </c>
      <c r="D151" s="11" t="str">
        <f>IF([1]Grants!A152="","",'[1]#fixed_data'!$B$3)</f>
        <v>GBP</v>
      </c>
      <c r="E151" s="12">
        <f>IF([1]Grants!A152="","",[1]Grants!F152)</f>
        <v>12500</v>
      </c>
      <c r="F151" s="13">
        <f>IF([1]Grants!A152="","",[1]Grants!C152)</f>
        <v>43273</v>
      </c>
      <c r="G151" s="14">
        <f>IF([1]Grants!A152="","",[1]Grants!D152*12)</f>
        <v>12</v>
      </c>
      <c r="H151" s="11" t="str">
        <f>IF([1]Grants!A152="","",IF(AND(J151="",K151="",[1]Grants!K152=""),'[1]#fixed_data'!$B$4&amp;SUBSTITUTE(I151," ","-"),IF([1]Grants!K152&lt;&gt;"","GB-EDU-"&amp;[1]Grants!K152,IF(J151="","GB-COH-"&amp;K151,"GB-CHC-"&amp;J151))))</f>
        <v>GB-CHC-1171407</v>
      </c>
      <c r="I151" s="11" t="str">
        <f>IF([1]Grants!A152="","",[1]Grants!B152)</f>
        <v>Shiremoor Adventure Playground Trust</v>
      </c>
      <c r="J151" s="15">
        <f>IF([1]Grants!A152="","",IF(ISBLANK([1]Grants!H152),"",[1]Grants!H152))</f>
        <v>1171407</v>
      </c>
      <c r="K151" s="15" t="str">
        <f>IF([1]Grants!A152="","",IF(ISBLANK([1]Grants!I152),"",TEXT([1]Grants!I152,"00000000")))</f>
        <v/>
      </c>
      <c r="L151" s="11" t="str">
        <f>IF([1]Grants!A152="","",IF([1]Grants!L152="","",[1]Grants!L152))</f>
        <v>NE27 0PR</v>
      </c>
      <c r="M151" s="11" t="str">
        <f>IF([1]Grants!A152="","",IF([1]Grants!G152="","",[1]Grants!G152))</f>
        <v>North Tyneside</v>
      </c>
      <c r="N151" s="11" t="str">
        <f>IF([1]Grants!A152="","",IF([1]Grants!G152="","",VLOOKUP(M151,'[1]#fixed_data'!$A$12:$C$27,2,0)))</f>
        <v>E08000022</v>
      </c>
      <c r="O151" s="11" t="str">
        <f>IF([1]Grants!A152="","",IF(M151="","",VLOOKUP(M151,'[1]#fixed_data'!$A$12:$C$27,3,0)))</f>
        <v>MD</v>
      </c>
      <c r="P151" s="11" t="str">
        <f>IF([1]Grants!A152="","",'[1]#fixed_data'!$B$5)</f>
        <v>GB-CHC-1121739</v>
      </c>
      <c r="Q151" s="11" t="str">
        <f>IF([1]Grants!A152="","",'[1]#fixed_data'!$B$6)</f>
        <v>The Ballinger Charitable Trust</v>
      </c>
      <c r="R151" s="16" t="str">
        <f>IF([1]Grants!A152="","",IF([1]Grants!M152="","",IF([1]Grants!M152="YP","Young people",IF([1]Grants!M152="OP","Older people",IF([1]Grants!M152="C","Community")))))</f>
        <v>Young people</v>
      </c>
      <c r="S151" s="17">
        <f ca="1">IF([1]Grants!A152="","",'[1]#fixed_data'!$B$7)</f>
        <v>44246</v>
      </c>
      <c r="T151" s="11" t="str">
        <f>IF([1]Grants!A152="","",'[1]#fixed_data'!$B$8)</f>
        <v>https://www.ballingercharitabletrust.org.uk/</v>
      </c>
    </row>
    <row r="152" spans="1:20">
      <c r="A152" s="11" t="str">
        <f>IF([1]Grants!A153="","",CONCATENATE('[1]#fixed_data'!$B$2&amp;[1]Grants!A153))</f>
        <v>360G-BallingerCT-1802-SPL-1</v>
      </c>
      <c r="B152" s="11" t="str">
        <f>IF([1]Grants!A153="","",CONCATENATE("Grant to "&amp;I152))</f>
        <v>Grant to Shotton Partnership 2000 Limited</v>
      </c>
      <c r="C152" s="11" t="str">
        <f>IF([1]Grants!A153="","",IF([1]Grants!U153="","",[1]Grants!U153))</f>
        <v>Towards core costs of operation</v>
      </c>
      <c r="D152" s="11" t="str">
        <f>IF([1]Grants!A153="","",'[1]#fixed_data'!$B$3)</f>
        <v>GBP</v>
      </c>
      <c r="E152" s="12">
        <f>IF([1]Grants!A153="","",[1]Grants!F153)</f>
        <v>20000</v>
      </c>
      <c r="F152" s="13">
        <f>IF([1]Grants!A153="","",[1]Grants!C153)</f>
        <v>43154</v>
      </c>
      <c r="G152" s="14">
        <f>IF([1]Grants!A153="","",[1]Grants!D153*12)</f>
        <v>12</v>
      </c>
      <c r="H152" s="11" t="str">
        <f>IF([1]Grants!A153="","",IF(AND(J152="",K152="",[1]Grants!K153=""),'[1]#fixed_data'!$B$4&amp;SUBSTITUTE(I152," ","-"),IF([1]Grants!K153&lt;&gt;"","GB-EDU-"&amp;[1]Grants!K153,IF(J152="","GB-COH-"&amp;K152,"GB-CHC-"&amp;J152))))</f>
        <v>GB-COH-04129701</v>
      </c>
      <c r="I152" s="11" t="str">
        <f>IF([1]Grants!A153="","",[1]Grants!B153)</f>
        <v>Shotton Partnership 2000 Limited</v>
      </c>
      <c r="J152" s="15" t="str">
        <f>IF([1]Grants!A153="","",IF(ISBLANK([1]Grants!H153),"",[1]Grants!H153))</f>
        <v/>
      </c>
      <c r="K152" s="15" t="str">
        <f>IF([1]Grants!A153="","",IF(ISBLANK([1]Grants!I153),"",TEXT([1]Grants!I153,"00000000")))</f>
        <v>04129701</v>
      </c>
      <c r="L152" s="11" t="str">
        <f>IF([1]Grants!A153="","",IF([1]Grants!L153="","",[1]Grants!L153))</f>
        <v>DH6 2PQ</v>
      </c>
      <c r="M152" s="11" t="str">
        <f>IF([1]Grants!A153="","",IF([1]Grants!G153="","",[1]Grants!G153))</f>
        <v>Co. Durham</v>
      </c>
      <c r="N152" s="11" t="str">
        <f>IF([1]Grants!A153="","",IF([1]Grants!G153="","",VLOOKUP(M152,'[1]#fixed_data'!$A$12:$C$27,2,0)))</f>
        <v>E06000047</v>
      </c>
      <c r="O152" s="11" t="str">
        <f>IF([1]Grants!A153="","",IF(M152="","",VLOOKUP(M152,'[1]#fixed_data'!$A$12:$C$27,3,0)))</f>
        <v>UA</v>
      </c>
      <c r="P152" s="11" t="str">
        <f>IF([1]Grants!A153="","",'[1]#fixed_data'!$B$5)</f>
        <v>GB-CHC-1121739</v>
      </c>
      <c r="Q152" s="11" t="str">
        <f>IF([1]Grants!A153="","",'[1]#fixed_data'!$B$6)</f>
        <v>The Ballinger Charitable Trust</v>
      </c>
      <c r="R152" s="16" t="str">
        <f>IF([1]Grants!A153="","",IF([1]Grants!M153="","",IF([1]Grants!M153="YP","Young people",IF([1]Grants!M153="OP","Older people",IF([1]Grants!M153="C","Community")))))</f>
        <v>Community</v>
      </c>
      <c r="S152" s="17">
        <f ca="1">IF([1]Grants!A153="","",'[1]#fixed_data'!$B$7)</f>
        <v>44246</v>
      </c>
      <c r="T152" s="11" t="str">
        <f>IF([1]Grants!A153="","",'[1]#fixed_data'!$B$8)</f>
        <v>https://www.ballingercharitabletrust.org.uk/</v>
      </c>
    </row>
    <row r="153" spans="1:20">
      <c r="A153" s="11" t="str">
        <f>IF([1]Grants!A154="","",CONCATENATE('[1]#fixed_data'!$B$2&amp;[1]Grants!A154))</f>
        <v>360G-BallingerCT-1806-SMCIO-3</v>
      </c>
      <c r="B153" s="11" t="str">
        <f>IF([1]Grants!A154="","",CONCATENATE("Grant to "&amp;I153))</f>
        <v>Grant to Silverline Memories CIO</v>
      </c>
      <c r="C153" s="11" t="str">
        <f>IF([1]Grants!A154="","",IF([1]Grants!U154="","",[1]Grants!U154))</f>
        <v>Towards core costs of operation</v>
      </c>
      <c r="D153" s="11" t="str">
        <f>IF([1]Grants!A154="","",'[1]#fixed_data'!$B$3)</f>
        <v>GBP</v>
      </c>
      <c r="E153" s="12">
        <f>IF([1]Grants!A154="","",[1]Grants!F154)</f>
        <v>60000</v>
      </c>
      <c r="F153" s="13">
        <f>IF([1]Grants!A154="","",[1]Grants!C154)</f>
        <v>43273</v>
      </c>
      <c r="G153" s="14">
        <f>IF([1]Grants!A154="","",[1]Grants!D154*12)</f>
        <v>36</v>
      </c>
      <c r="H153" s="11" t="str">
        <f>IF([1]Grants!A154="","",IF(AND(J153="",K153="",[1]Grants!K154=""),'[1]#fixed_data'!$B$4&amp;SUBSTITUTE(I153," ","-"),IF([1]Grants!K154&lt;&gt;"","GB-EDU-"&amp;[1]Grants!K154,IF(J153="","GB-COH-"&amp;K153,"GB-CHC-"&amp;J153))))</f>
        <v>GB-CHC-1163582</v>
      </c>
      <c r="I153" s="11" t="str">
        <f>IF([1]Grants!A154="","",[1]Grants!B154)</f>
        <v>Silverline Memories CIO</v>
      </c>
      <c r="J153" s="15">
        <f>IF([1]Grants!A154="","",IF(ISBLANK([1]Grants!H154),"",[1]Grants!H154))</f>
        <v>1163582</v>
      </c>
      <c r="K153" s="15" t="str">
        <f>IF([1]Grants!A154="","",IF(ISBLANK([1]Grants!I154),"",TEXT([1]Grants!I154,"00000000")))</f>
        <v/>
      </c>
      <c r="L153" s="11" t="str">
        <f>IF([1]Grants!A154="","",IF([1]Grants!L154="","",[1]Grants!L154))</f>
        <v>NE3 1PH</v>
      </c>
      <c r="M153" s="11" t="str">
        <f>IF([1]Grants!A154="","",IF([1]Grants!G154="","",[1]Grants!G154))</f>
        <v>Newcastle</v>
      </c>
      <c r="N153" s="11" t="str">
        <f>IF([1]Grants!A154="","",IF([1]Grants!G154="","",VLOOKUP(M153,'[1]#fixed_data'!$A$12:$C$27,2,0)))</f>
        <v>E08000021</v>
      </c>
      <c r="O153" s="11" t="str">
        <f>IF([1]Grants!A154="","",IF(M153="","",VLOOKUP(M153,'[1]#fixed_data'!$A$12:$C$27,3,0)))</f>
        <v>MD</v>
      </c>
      <c r="P153" s="11" t="str">
        <f>IF([1]Grants!A154="","",'[1]#fixed_data'!$B$5)</f>
        <v>GB-CHC-1121739</v>
      </c>
      <c r="Q153" s="11" t="str">
        <f>IF([1]Grants!A154="","",'[1]#fixed_data'!$B$6)</f>
        <v>The Ballinger Charitable Trust</v>
      </c>
      <c r="R153" s="16" t="str">
        <f>IF([1]Grants!A154="","",IF([1]Grants!M154="","",IF([1]Grants!M154="YP","Young people",IF([1]Grants!M154="OP","Older people",IF([1]Grants!M154="C","Community")))))</f>
        <v>Older people</v>
      </c>
      <c r="S153" s="17">
        <f ca="1">IF([1]Grants!A154="","",'[1]#fixed_data'!$B$7)</f>
        <v>44246</v>
      </c>
      <c r="T153" s="11" t="str">
        <f>IF([1]Grants!A154="","",'[1]#fixed_data'!$B$8)</f>
        <v>https://www.ballingercharitabletrust.org.uk/</v>
      </c>
    </row>
    <row r="154" spans="1:20">
      <c r="A154" s="11" t="str">
        <f>IF([1]Grants!A155="","",CONCATENATE('[1]#fixed_data'!$B$2&amp;[1]Grants!A155))</f>
        <v>360G-BallingerCT-1909-SHAID-3</v>
      </c>
      <c r="B154" s="11" t="str">
        <f>IF([1]Grants!A155="","",CONCATENATE("Grant to "&amp;I154))</f>
        <v>Grant to Single Homeless Action Initiative  (SHAID)</v>
      </c>
      <c r="C154" s="11" t="str">
        <f>IF([1]Grants!A155="","",IF([1]Grants!U155="","",[1]Grants!U155))</f>
        <v>Admin worker</v>
      </c>
      <c r="D154" s="11" t="str">
        <f>IF([1]Grants!A155="","",'[1]#fixed_data'!$B$3)</f>
        <v>GBP</v>
      </c>
      <c r="E154" s="12">
        <f>IF([1]Grants!A155="","",[1]Grants!F155)</f>
        <v>45000</v>
      </c>
      <c r="F154" s="13">
        <f>IF([1]Grants!A155="","",[1]Grants!C155)</f>
        <v>43728</v>
      </c>
      <c r="G154" s="14">
        <f>IF([1]Grants!A155="","",[1]Grants!D155*12)</f>
        <v>36</v>
      </c>
      <c r="H154" s="11" t="str">
        <f>IF([1]Grants!A155="","",IF(AND(J154="",K154="",[1]Grants!K155=""),'[1]#fixed_data'!$B$4&amp;SUBSTITUTE(I154," ","-"),IF([1]Grants!K155&lt;&gt;"","GB-EDU-"&amp;[1]Grants!K155,IF(J154="","GB-COH-"&amp;K154,"GB-CHC-"&amp;J154))))</f>
        <v>GB-CHC-1074505</v>
      </c>
      <c r="I154" s="11" t="str">
        <f>IF([1]Grants!A155="","",[1]Grants!B155)</f>
        <v>Single Homeless Action Initiative  (SHAID)</v>
      </c>
      <c r="J154" s="15">
        <f>IF([1]Grants!A155="","",IF(ISBLANK([1]Grants!H155),"",[1]Grants!H155))</f>
        <v>1074505</v>
      </c>
      <c r="K154" s="15" t="str">
        <f>IF([1]Grants!A155="","",IF(ISBLANK([1]Grants!I155),"",TEXT([1]Grants!I155,"00000000")))</f>
        <v/>
      </c>
      <c r="L154" s="11" t="str">
        <f>IF([1]Grants!A155="","",IF([1]Grants!L155="","",[1]Grants!L155))</f>
        <v>DH7 6FB</v>
      </c>
      <c r="M154" s="11" t="str">
        <f>IF([1]Grants!A155="","",IF([1]Grants!G155="","",[1]Grants!G155))</f>
        <v>Co. Durham</v>
      </c>
      <c r="N154" s="11" t="str">
        <f>IF([1]Grants!A155="","",IF([1]Grants!G155="","",VLOOKUP(M154,'[1]#fixed_data'!$A$12:$C$27,2,0)))</f>
        <v>E06000047</v>
      </c>
      <c r="O154" s="11" t="str">
        <f>IF([1]Grants!A155="","",IF(M154="","",VLOOKUP(M154,'[1]#fixed_data'!$A$12:$C$27,3,0)))</f>
        <v>UA</v>
      </c>
      <c r="P154" s="11" t="str">
        <f>IF([1]Grants!A155="","",'[1]#fixed_data'!$B$5)</f>
        <v>GB-CHC-1121739</v>
      </c>
      <c r="Q154" s="11" t="str">
        <f>IF([1]Grants!A155="","",'[1]#fixed_data'!$B$6)</f>
        <v>The Ballinger Charitable Trust</v>
      </c>
      <c r="R154" s="16" t="str">
        <f>IF([1]Grants!A155="","",IF([1]Grants!M155="","",IF([1]Grants!M155="YP","Young people",IF([1]Grants!M155="OP","Older people",IF([1]Grants!M155="C","Community")))))</f>
        <v>Community</v>
      </c>
      <c r="S154" s="17">
        <f ca="1">IF([1]Grants!A155="","",'[1]#fixed_data'!$B$7)</f>
        <v>44246</v>
      </c>
      <c r="T154" s="11" t="str">
        <f>IF([1]Grants!A155="","",'[1]#fixed_data'!$B$8)</f>
        <v>https://www.ballingercharitabletrust.org.uk/</v>
      </c>
    </row>
    <row r="155" spans="1:20">
      <c r="A155" s="11" t="str">
        <f>IF([1]Grants!A156="","",CONCATENATE('[1]#fixed_data'!$B$2&amp;[1]Grants!A156))</f>
        <v>360G-BallingerCT-1912-SM-3</v>
      </c>
      <c r="B155" s="11" t="str">
        <f>IF([1]Grants!A156="","",CONCATENATE("Grant to "&amp;I155))</f>
        <v>Grant to Skill Mill</v>
      </c>
      <c r="C155" s="11" t="str">
        <f>IF([1]Grants!A156="","",IF([1]Grants!U156="","",[1]Grants!U156))</f>
        <v>Hedleyhill Colliery Wood &amp; Meadow</v>
      </c>
      <c r="D155" s="11" t="str">
        <f>IF([1]Grants!A156="","",'[1]#fixed_data'!$B$3)</f>
        <v>GBP</v>
      </c>
      <c r="E155" s="12">
        <f>IF([1]Grants!A156="","",[1]Grants!F156)</f>
        <v>15000</v>
      </c>
      <c r="F155" s="13">
        <f>IF([1]Grants!A156="","",[1]Grants!C156)</f>
        <v>43805</v>
      </c>
      <c r="G155" s="14">
        <f>IF([1]Grants!A156="","",[1]Grants!D156*12)</f>
        <v>36</v>
      </c>
      <c r="H155" s="11" t="str">
        <f>IF([1]Grants!A156="","",IF(AND(J155="",K155="",[1]Grants!K156=""),'[1]#fixed_data'!$B$4&amp;SUBSTITUTE(I155," ","-"),IF([1]Grants!K156&lt;&gt;"","GB-EDU-"&amp;[1]Grants!K156,IF(J155="","GB-COH-"&amp;K155,"GB-CHC-"&amp;J155))))</f>
        <v>GB-COH-08705865</v>
      </c>
      <c r="I155" s="11" t="str">
        <f>IF([1]Grants!A156="","",[1]Grants!B156)</f>
        <v>Skill Mill</v>
      </c>
      <c r="J155" s="15" t="str">
        <f>IF([1]Grants!A156="","",IF(ISBLANK([1]Grants!H156),"",[1]Grants!H156))</f>
        <v/>
      </c>
      <c r="K155" s="15" t="str">
        <f>IF([1]Grants!A156="","",IF(ISBLANK([1]Grants!I156),"",TEXT([1]Grants!I156,"00000000")))</f>
        <v>08705865</v>
      </c>
      <c r="L155" s="11" t="str">
        <f>IF([1]Grants!A156="","",IF([1]Grants!L156="","",[1]Grants!L156))</f>
        <v>DL15 9ES</v>
      </c>
      <c r="M155" s="11" t="str">
        <f>IF([1]Grants!A156="","",IF([1]Grants!G156="","",[1]Grants!G156))</f>
        <v>Co. Durham</v>
      </c>
      <c r="N155" s="11" t="str">
        <f>IF([1]Grants!A156="","",IF([1]Grants!G156="","",VLOOKUP(M155,'[1]#fixed_data'!$A$12:$C$27,2,0)))</f>
        <v>E06000047</v>
      </c>
      <c r="O155" s="11" t="str">
        <f>IF([1]Grants!A156="","",IF(M155="","",VLOOKUP(M155,'[1]#fixed_data'!$A$12:$C$27,3,0)))</f>
        <v>UA</v>
      </c>
      <c r="P155" s="11" t="str">
        <f>IF([1]Grants!A156="","",'[1]#fixed_data'!$B$5)</f>
        <v>GB-CHC-1121739</v>
      </c>
      <c r="Q155" s="11" t="str">
        <f>IF([1]Grants!A156="","",'[1]#fixed_data'!$B$6)</f>
        <v>The Ballinger Charitable Trust</v>
      </c>
      <c r="R155" s="16" t="str">
        <f>IF([1]Grants!A156="","",IF([1]Grants!M156="","",IF([1]Grants!M156="YP","Young people",IF([1]Grants!M156="OP","Older people",IF([1]Grants!M156="C","Community")))))</f>
        <v>Young people</v>
      </c>
      <c r="S155" s="17">
        <f ca="1">IF([1]Grants!A156="","",'[1]#fixed_data'!$B$7)</f>
        <v>44246</v>
      </c>
      <c r="T155" s="11" t="str">
        <f>IF([1]Grants!A156="","",'[1]#fixed_data'!$B$8)</f>
        <v>https://www.ballingercharitabletrust.org.uk/</v>
      </c>
    </row>
    <row r="156" spans="1:20">
      <c r="A156" s="11" t="str">
        <f>IF([1]Grants!A157="","",CONCATENATE('[1]#fixed_data'!$B$2&amp;[1]Grants!A157))</f>
        <v>360G-BallingerCT-1809-SFLCC-1</v>
      </c>
      <c r="B156" s="11" t="str">
        <f>IF([1]Grants!A157="","",CONCATENATE("Grant to "&amp;I156))</f>
        <v xml:space="preserve">Grant to Smile for Life Children's Charity </v>
      </c>
      <c r="C156" s="11" t="str">
        <f>IF([1]Grants!A157="","",IF([1]Grants!U157="","",[1]Grants!U157))</f>
        <v>Café Beam expansion</v>
      </c>
      <c r="D156" s="11" t="str">
        <f>IF([1]Grants!A157="","",'[1]#fixed_data'!$B$3)</f>
        <v>GBP</v>
      </c>
      <c r="E156" s="12">
        <f>IF([1]Grants!A157="","",[1]Grants!F157)</f>
        <v>21000</v>
      </c>
      <c r="F156" s="13">
        <f>IF([1]Grants!A157="","",[1]Grants!C157)</f>
        <v>43364</v>
      </c>
      <c r="G156" s="14">
        <f>IF([1]Grants!A157="","",[1]Grants!D157*12)</f>
        <v>12</v>
      </c>
      <c r="H156" s="11" t="str">
        <f>IF([1]Grants!A157="","",IF(AND(J156="",K156="",[1]Grants!K157=""),'[1]#fixed_data'!$B$4&amp;SUBSTITUTE(I156," ","-"),IF([1]Grants!K157&lt;&gt;"","GB-EDU-"&amp;[1]Grants!K157,IF(J156="","GB-COH-"&amp;K156,"GB-CHC-"&amp;J156))))</f>
        <v>GB-CHC-1129935</v>
      </c>
      <c r="I156" s="11" t="str">
        <f>IF([1]Grants!A157="","",[1]Grants!B157)</f>
        <v xml:space="preserve">Smile for Life Children's Charity </v>
      </c>
      <c r="J156" s="15">
        <f>IF([1]Grants!A157="","",IF(ISBLANK([1]Grants!H157),"",[1]Grants!H157))</f>
        <v>1129935</v>
      </c>
      <c r="K156" s="15" t="str">
        <f>IF([1]Grants!A157="","",IF(ISBLANK([1]Grants!I157),"",TEXT([1]Grants!I157,"00000000")))</f>
        <v/>
      </c>
      <c r="L156" s="11" t="str">
        <f>IF([1]Grants!A157="","",IF([1]Grants!L157="","",[1]Grants!L157))</f>
        <v>NE3 4XN</v>
      </c>
      <c r="M156" s="11" t="str">
        <f>IF([1]Grants!A157="","",IF([1]Grants!G157="","",[1]Grants!G157))</f>
        <v>Newcastle</v>
      </c>
      <c r="N156" s="11" t="str">
        <f>IF([1]Grants!A157="","",IF([1]Grants!G157="","",VLOOKUP(M156,'[1]#fixed_data'!$A$12:$C$27,2,0)))</f>
        <v>E08000021</v>
      </c>
      <c r="O156" s="11" t="str">
        <f>IF([1]Grants!A157="","",IF(M156="","",VLOOKUP(M156,'[1]#fixed_data'!$A$12:$C$27,3,0)))</f>
        <v>MD</v>
      </c>
      <c r="P156" s="11" t="str">
        <f>IF([1]Grants!A157="","",'[1]#fixed_data'!$B$5)</f>
        <v>GB-CHC-1121739</v>
      </c>
      <c r="Q156" s="11" t="str">
        <f>IF([1]Grants!A157="","",'[1]#fixed_data'!$B$6)</f>
        <v>The Ballinger Charitable Trust</v>
      </c>
      <c r="R156" s="16" t="str">
        <f>IF([1]Grants!A157="","",IF([1]Grants!M157="","",IF([1]Grants!M157="YP","Young people",IF([1]Grants!M157="OP","Older people",IF([1]Grants!M157="C","Community")))))</f>
        <v>Young people</v>
      </c>
      <c r="S156" s="17">
        <f ca="1">IF([1]Grants!A157="","",'[1]#fixed_data'!$B$7)</f>
        <v>44246</v>
      </c>
      <c r="T156" s="11" t="str">
        <f>IF([1]Grants!A157="","",'[1]#fixed_data'!$B$8)</f>
        <v>https://www.ballingercharitabletrust.org.uk/</v>
      </c>
    </row>
    <row r="157" spans="1:20">
      <c r="A157" s="11" t="str">
        <f>IF([1]Grants!A158="","",CONCATENATE('[1]#fixed_data'!$B$2&amp;[1]Grants!A158))</f>
        <v>360G-BallingerCT-1809-SFLCC-3</v>
      </c>
      <c r="B157" s="11" t="str">
        <f>IF([1]Grants!A158="","",CONCATENATE("Grant to "&amp;I157))</f>
        <v xml:space="preserve">Grant to Smile for Life Children's Charity </v>
      </c>
      <c r="C157" s="11" t="str">
        <f>IF([1]Grants!A158="","",IF([1]Grants!U158="","",[1]Grants!U158))</f>
        <v>Café Beam</v>
      </c>
      <c r="D157" s="11" t="str">
        <f>IF([1]Grants!A158="","",'[1]#fixed_data'!$B$3)</f>
        <v>GBP</v>
      </c>
      <c r="E157" s="12">
        <f>IF([1]Grants!A158="","",[1]Grants!F158)</f>
        <v>38750</v>
      </c>
      <c r="F157" s="13">
        <f>IF([1]Grants!A158="","",[1]Grants!C158)</f>
        <v>43364</v>
      </c>
      <c r="G157" s="14">
        <f>IF([1]Grants!A158="","",[1]Grants!D158*12)</f>
        <v>36</v>
      </c>
      <c r="H157" s="11" t="str">
        <f>IF([1]Grants!A158="","",IF(AND(J157="",K157="",[1]Grants!K158=""),'[1]#fixed_data'!$B$4&amp;SUBSTITUTE(I157," ","-"),IF([1]Grants!K158&lt;&gt;"","GB-EDU-"&amp;[1]Grants!K158,IF(J157="","GB-COH-"&amp;K157,"GB-CHC-"&amp;J157))))</f>
        <v>GB-CHC-1129935</v>
      </c>
      <c r="I157" s="11" t="str">
        <f>IF([1]Grants!A158="","",[1]Grants!B158)</f>
        <v xml:space="preserve">Smile for Life Children's Charity </v>
      </c>
      <c r="J157" s="15">
        <f>IF([1]Grants!A158="","",IF(ISBLANK([1]Grants!H158),"",[1]Grants!H158))</f>
        <v>1129935</v>
      </c>
      <c r="K157" s="15" t="str">
        <f>IF([1]Grants!A158="","",IF(ISBLANK([1]Grants!I158),"",TEXT([1]Grants!I158,"00000000")))</f>
        <v/>
      </c>
      <c r="L157" s="11" t="str">
        <f>IF([1]Grants!A158="","",IF([1]Grants!L158="","",[1]Grants!L158))</f>
        <v>NE3 4XN</v>
      </c>
      <c r="M157" s="11" t="str">
        <f>IF([1]Grants!A158="","",IF([1]Grants!G158="","",[1]Grants!G158))</f>
        <v>Newcastle</v>
      </c>
      <c r="N157" s="11" t="str">
        <f>IF([1]Grants!A158="","",IF([1]Grants!G158="","",VLOOKUP(M157,'[1]#fixed_data'!$A$12:$C$27,2,0)))</f>
        <v>E08000021</v>
      </c>
      <c r="O157" s="11" t="str">
        <f>IF([1]Grants!A158="","",IF(M157="","",VLOOKUP(M157,'[1]#fixed_data'!$A$12:$C$27,3,0)))</f>
        <v>MD</v>
      </c>
      <c r="P157" s="11" t="str">
        <f>IF([1]Grants!A158="","",'[1]#fixed_data'!$B$5)</f>
        <v>GB-CHC-1121739</v>
      </c>
      <c r="Q157" s="11" t="str">
        <f>IF([1]Grants!A158="","",'[1]#fixed_data'!$B$6)</f>
        <v>The Ballinger Charitable Trust</v>
      </c>
      <c r="R157" s="16" t="str">
        <f>IF([1]Grants!A158="","",IF([1]Grants!M158="","",IF([1]Grants!M158="YP","Young people",IF([1]Grants!M158="OP","Older people",IF([1]Grants!M158="C","Community")))))</f>
        <v>Young people</v>
      </c>
      <c r="S157" s="17">
        <f ca="1">IF([1]Grants!A158="","",'[1]#fixed_data'!$B$7)</f>
        <v>44246</v>
      </c>
      <c r="T157" s="11" t="str">
        <f>IF([1]Grants!A158="","",'[1]#fixed_data'!$B$8)</f>
        <v>https://www.ballingercharitabletrust.org.uk/</v>
      </c>
    </row>
    <row r="158" spans="1:20">
      <c r="A158" s="11" t="str">
        <f>IF([1]Grants!A159="","",CONCATENATE('[1]#fixed_data'!$B$2&amp;[1]Grants!A159))</f>
        <v>360G-BallingerCT-1806-SBBC-2</v>
      </c>
      <c r="B158" s="11" t="str">
        <f>IF([1]Grants!A159="","",CONCATENATE("Grant to "&amp;I158))</f>
        <v>Grant to South Bank Baptist Church</v>
      </c>
      <c r="C158" s="11" t="str">
        <f>IF([1]Grants!A159="","",IF([1]Grants!U159="","",[1]Grants!U159))</f>
        <v>Core costs - salary</v>
      </c>
      <c r="D158" s="11" t="str">
        <f>IF([1]Grants!A159="","",'[1]#fixed_data'!$B$3)</f>
        <v>GBP</v>
      </c>
      <c r="E158" s="12">
        <f>IF([1]Grants!A159="","",[1]Grants!F159)</f>
        <v>27239</v>
      </c>
      <c r="F158" s="13">
        <f>IF([1]Grants!A159="","",[1]Grants!C159)</f>
        <v>43273</v>
      </c>
      <c r="G158" s="14">
        <f>IF([1]Grants!A159="","",[1]Grants!D159*12)</f>
        <v>24</v>
      </c>
      <c r="H158" s="11" t="str">
        <f>IF([1]Grants!A159="","",IF(AND(J158="",K158="",[1]Grants!K159=""),'[1]#fixed_data'!$B$4&amp;SUBSTITUTE(I158," ","-"),IF([1]Grants!K159&lt;&gt;"","GB-EDU-"&amp;[1]Grants!K159,IF(J158="","GB-COH-"&amp;K158,"GB-CHC-"&amp;J158))))</f>
        <v>360G-BallingerCT-ORG:South-Bank-Baptist-Church</v>
      </c>
      <c r="I158" s="11" t="str">
        <f>IF([1]Grants!A159="","",[1]Grants!B159)</f>
        <v>South Bank Baptist Church</v>
      </c>
      <c r="J158" s="15" t="str">
        <f>IF([1]Grants!A159="","",IF(ISBLANK([1]Grants!H159),"",[1]Grants!H159))</f>
        <v/>
      </c>
      <c r="K158" s="15" t="str">
        <f>IF([1]Grants!A159="","",IF(ISBLANK([1]Grants!I159),"",TEXT([1]Grants!I159,"00000000")))</f>
        <v/>
      </c>
      <c r="L158" s="11" t="str">
        <f>IF([1]Grants!A159="","",IF([1]Grants!L159="","",[1]Grants!L159))</f>
        <v>TS6 6PH</v>
      </c>
      <c r="M158" s="11" t="str">
        <f>IF([1]Grants!A159="","",IF([1]Grants!G159="","",[1]Grants!G159))</f>
        <v>Middlesbrough</v>
      </c>
      <c r="N158" s="11" t="str">
        <f>IF([1]Grants!A159="","",IF([1]Grants!G159="","",VLOOKUP(M158,'[1]#fixed_data'!$A$12:$C$27,2,0)))</f>
        <v>E06000002</v>
      </c>
      <c r="O158" s="11" t="str">
        <f>IF([1]Grants!A159="","",IF(M158="","",VLOOKUP(M158,'[1]#fixed_data'!$A$12:$C$27,3,0)))</f>
        <v>UA</v>
      </c>
      <c r="P158" s="11" t="str">
        <f>IF([1]Grants!A159="","",'[1]#fixed_data'!$B$5)</f>
        <v>GB-CHC-1121739</v>
      </c>
      <c r="Q158" s="11" t="str">
        <f>IF([1]Grants!A159="","",'[1]#fixed_data'!$B$6)</f>
        <v>The Ballinger Charitable Trust</v>
      </c>
      <c r="R158" s="16" t="str">
        <f>IF([1]Grants!A159="","",IF([1]Grants!M159="","",IF([1]Grants!M159="YP","Young people",IF([1]Grants!M159="OP","Older people",IF([1]Grants!M159="C","Community")))))</f>
        <v>Community</v>
      </c>
      <c r="S158" s="17">
        <f ca="1">IF([1]Grants!A159="","",'[1]#fixed_data'!$B$7)</f>
        <v>44246</v>
      </c>
      <c r="T158" s="11" t="str">
        <f>IF([1]Grants!A159="","",'[1]#fixed_data'!$B$8)</f>
        <v>https://www.ballingercharitabletrust.org.uk/</v>
      </c>
    </row>
    <row r="159" spans="1:20">
      <c r="A159" s="11" t="str">
        <f>IF([1]Grants!A160="","",CONCATENATE('[1]#fixed_data'!$B$2&amp;[1]Grants!A160))</f>
        <v>360G-BallingerCT-1806-SBABC-1</v>
      </c>
      <c r="B159" s="11" t="str">
        <f>IF([1]Grants!A160="","",CONCATENATE("Grant to "&amp;I159))</f>
        <v>Grant to South Bank Amateur Boxing Club</v>
      </c>
      <c r="C159" s="11" t="str">
        <f>IF([1]Grants!A160="","",IF([1]Grants!U160="","",[1]Grants!U160))</f>
        <v>Capital costs.</v>
      </c>
      <c r="D159" s="11" t="str">
        <f>IF([1]Grants!A160="","",'[1]#fixed_data'!$B$3)</f>
        <v>GBP</v>
      </c>
      <c r="E159" s="12">
        <f>IF([1]Grants!A160="","",[1]Grants!F160)</f>
        <v>5000</v>
      </c>
      <c r="F159" s="13">
        <f>IF([1]Grants!A160="","",[1]Grants!C160)</f>
        <v>43273</v>
      </c>
      <c r="G159" s="14">
        <f>IF([1]Grants!A160="","",[1]Grants!D160*12)</f>
        <v>12</v>
      </c>
      <c r="H159" s="11" t="str">
        <f>IF([1]Grants!A160="","",IF(AND(J159="",K159="",[1]Grants!K160=""),'[1]#fixed_data'!$B$4&amp;SUBSTITUTE(I159," ","-"),IF([1]Grants!K160&lt;&gt;"","GB-EDU-"&amp;[1]Grants!K160,IF(J159="","GB-COH-"&amp;K159,"GB-CHC-"&amp;J159))))</f>
        <v>360G-BallingerCT-ORG:South-Bank-Amateur-Boxing-Club</v>
      </c>
      <c r="I159" s="11" t="str">
        <f>IF([1]Grants!A160="","",[1]Grants!B160)</f>
        <v>South Bank Amateur Boxing Club</v>
      </c>
      <c r="J159" s="15" t="str">
        <f>IF([1]Grants!A160="","",IF(ISBLANK([1]Grants!H160),"",[1]Grants!H160))</f>
        <v/>
      </c>
      <c r="K159" s="15" t="str">
        <f>IF([1]Grants!A160="","",IF(ISBLANK([1]Grants!I160),"",TEXT([1]Grants!I160,"00000000")))</f>
        <v/>
      </c>
      <c r="L159" s="11" t="str">
        <f>IF([1]Grants!A160="","",IF([1]Grants!L160="","",[1]Grants!L160))</f>
        <v>TS8 0RS</v>
      </c>
      <c r="M159" s="11" t="str">
        <f>IF([1]Grants!A160="","",IF([1]Grants!G160="","",[1]Grants!G160))</f>
        <v>Middlesbrough</v>
      </c>
      <c r="N159" s="11" t="str">
        <f>IF([1]Grants!A160="","",IF([1]Grants!G160="","",VLOOKUP(M159,'[1]#fixed_data'!$A$12:$C$27,2,0)))</f>
        <v>E06000002</v>
      </c>
      <c r="O159" s="11" t="str">
        <f>IF([1]Grants!A160="","",IF(M159="","",VLOOKUP(M159,'[1]#fixed_data'!$A$12:$C$27,3,0)))</f>
        <v>UA</v>
      </c>
      <c r="P159" s="11" t="str">
        <f>IF([1]Grants!A160="","",'[1]#fixed_data'!$B$5)</f>
        <v>GB-CHC-1121739</v>
      </c>
      <c r="Q159" s="11" t="str">
        <f>IF([1]Grants!A160="","",'[1]#fixed_data'!$B$6)</f>
        <v>The Ballinger Charitable Trust</v>
      </c>
      <c r="R159" s="16" t="str">
        <f>IF([1]Grants!A160="","",IF([1]Grants!M160="","",IF([1]Grants!M160="YP","Young people",IF([1]Grants!M160="OP","Older people",IF([1]Grants!M160="C","Community")))))</f>
        <v>Community</v>
      </c>
      <c r="S159" s="17">
        <f ca="1">IF([1]Grants!A160="","",'[1]#fixed_data'!$B$7)</f>
        <v>44246</v>
      </c>
      <c r="T159" s="11" t="str">
        <f>IF([1]Grants!A160="","",'[1]#fixed_data'!$B$8)</f>
        <v>https://www.ballingercharitabletrust.org.uk/</v>
      </c>
    </row>
    <row r="160" spans="1:20">
      <c r="A160" s="11" t="str">
        <f>IF([1]Grants!A161="","",CONCATENATE('[1]#fixed_data'!$B$2&amp;[1]Grants!A161))</f>
        <v>360G-BallingerCT-1906-SSP-3</v>
      </c>
      <c r="B160" s="11" t="str">
        <f>IF([1]Grants!A161="","",CONCATENATE("Grant to "&amp;I160))</f>
        <v>Grant to South Stanley Partnership</v>
      </c>
      <c r="C160" s="11" t="str">
        <f>IF([1]Grants!A161="","",IF([1]Grants!U161="","",[1]Grants!U161))</f>
        <v>Lunch club</v>
      </c>
      <c r="D160" s="11" t="str">
        <f>IF([1]Grants!A161="","",'[1]#fixed_data'!$B$3)</f>
        <v>GBP</v>
      </c>
      <c r="E160" s="12">
        <f>IF([1]Grants!A161="","",[1]Grants!F161)</f>
        <v>30600</v>
      </c>
      <c r="F160" s="13">
        <f>IF([1]Grants!A161="","",[1]Grants!C161)</f>
        <v>43630</v>
      </c>
      <c r="G160" s="14">
        <f>IF([1]Grants!A161="","",[1]Grants!D161*12)</f>
        <v>36</v>
      </c>
      <c r="H160" s="11" t="str">
        <f>IF([1]Grants!A161="","",IF(AND(J160="",K160="",[1]Grants!K161=""),'[1]#fixed_data'!$B$4&amp;SUBSTITUTE(I160," ","-"),IF([1]Grants!K161&lt;&gt;"","GB-EDU-"&amp;[1]Grants!K161,IF(J160="","GB-COH-"&amp;K160,"GB-CHC-"&amp;J160))))</f>
        <v>GB-CHC-1114716</v>
      </c>
      <c r="I160" s="11" t="str">
        <f>IF([1]Grants!A161="","",[1]Grants!B161)</f>
        <v>South Stanley Partnership</v>
      </c>
      <c r="J160" s="15">
        <f>IF([1]Grants!A161="","",IF(ISBLANK([1]Grants!H161),"",[1]Grants!H161))</f>
        <v>1114716</v>
      </c>
      <c r="K160" s="15" t="str">
        <f>IF([1]Grants!A161="","",IF(ISBLANK([1]Grants!I161),"",TEXT([1]Grants!I161,"00000000")))</f>
        <v/>
      </c>
      <c r="L160" s="11" t="str">
        <f>IF([1]Grants!A161="","",IF([1]Grants!L161="","",[1]Grants!L161))</f>
        <v>DH9 6PG</v>
      </c>
      <c r="M160" s="11" t="str">
        <f>IF([1]Grants!A161="","",IF([1]Grants!G161="","",[1]Grants!G161))</f>
        <v>Co. Durham</v>
      </c>
      <c r="N160" s="11" t="str">
        <f>IF([1]Grants!A161="","",IF([1]Grants!G161="","",VLOOKUP(M160,'[1]#fixed_data'!$A$12:$C$27,2,0)))</f>
        <v>E06000047</v>
      </c>
      <c r="O160" s="11" t="str">
        <f>IF([1]Grants!A161="","",IF(M160="","",VLOOKUP(M160,'[1]#fixed_data'!$A$12:$C$27,3,0)))</f>
        <v>UA</v>
      </c>
      <c r="P160" s="11" t="str">
        <f>IF([1]Grants!A161="","",'[1]#fixed_data'!$B$5)</f>
        <v>GB-CHC-1121739</v>
      </c>
      <c r="Q160" s="11" t="str">
        <f>IF([1]Grants!A161="","",'[1]#fixed_data'!$B$6)</f>
        <v>The Ballinger Charitable Trust</v>
      </c>
      <c r="R160" s="16" t="str">
        <f>IF([1]Grants!A161="","",IF([1]Grants!M161="","",IF([1]Grants!M161="YP","Young people",IF([1]Grants!M161="OP","Older people",IF([1]Grants!M161="C","Community")))))</f>
        <v>Older people</v>
      </c>
      <c r="S160" s="17">
        <f ca="1">IF([1]Grants!A161="","",'[1]#fixed_data'!$B$7)</f>
        <v>44246</v>
      </c>
      <c r="T160" s="11" t="str">
        <f>IF([1]Grants!A161="","",'[1]#fixed_data'!$B$8)</f>
        <v>https://www.ballingercharitabletrust.org.uk/</v>
      </c>
    </row>
    <row r="161" spans="1:20">
      <c r="A161" s="11" t="str">
        <f>IF([1]Grants!A162="","",CONCATENATE('[1]#fixed_data'!$B$2&amp;[1]Grants!A162))</f>
        <v>360G-BallingerCT-1809-STCKP-1</v>
      </c>
      <c r="B161" s="11" t="str">
        <f>IF([1]Grants!A162="","",CONCATENATE("Grant to "&amp;I161))</f>
        <v>Grant to South Tyneside Churches Key Project</v>
      </c>
      <c r="C161" s="11" t="str">
        <f>IF([1]Grants!A162="","",IF([1]Grants!U162="","",[1]Grants!U162))</f>
        <v>Towards core costs of operation</v>
      </c>
      <c r="D161" s="11" t="str">
        <f>IF([1]Grants!A162="","",'[1]#fixed_data'!$B$3)</f>
        <v>GBP</v>
      </c>
      <c r="E161" s="12">
        <f>IF([1]Grants!A162="","",[1]Grants!F162)</f>
        <v>45000</v>
      </c>
      <c r="F161" s="13">
        <f>IF([1]Grants!A162="","",[1]Grants!C162)</f>
        <v>43364</v>
      </c>
      <c r="G161" s="14">
        <f>IF([1]Grants!A162="","",[1]Grants!D162*12)</f>
        <v>12</v>
      </c>
      <c r="H161" s="11" t="str">
        <f>IF([1]Grants!A162="","",IF(AND(J161="",K161="",[1]Grants!K162=""),'[1]#fixed_data'!$B$4&amp;SUBSTITUTE(I161," ","-"),IF([1]Grants!K162&lt;&gt;"","GB-EDU-"&amp;[1]Grants!K162,IF(J161="","GB-COH-"&amp;K161,"GB-CHC-"&amp;J161))))</f>
        <v>GB-CHC-1108921</v>
      </c>
      <c r="I161" s="11" t="str">
        <f>IF([1]Grants!A162="","",[1]Grants!B162)</f>
        <v>South Tyneside Churches Key Project</v>
      </c>
      <c r="J161" s="15">
        <f>IF([1]Grants!A162="","",IF(ISBLANK([1]Grants!H162),"",[1]Grants!H162))</f>
        <v>1108921</v>
      </c>
      <c r="K161" s="15" t="str">
        <f>IF([1]Grants!A162="","",IF(ISBLANK([1]Grants!I162),"",TEXT([1]Grants!I162,"00000000")))</f>
        <v/>
      </c>
      <c r="L161" s="11" t="str">
        <f>IF([1]Grants!A162="","",IF([1]Grants!L162="","",[1]Grants!L162))</f>
        <v>NE33 2BA</v>
      </c>
      <c r="M161" s="11" t="str">
        <f>IF([1]Grants!A162="","",IF([1]Grants!G162="","",[1]Grants!G162))</f>
        <v>South Tyneside</v>
      </c>
      <c r="N161" s="11" t="str">
        <f>IF([1]Grants!A162="","",IF([1]Grants!G162="","",VLOOKUP(M161,'[1]#fixed_data'!$A$12:$C$27,2,0)))</f>
        <v>E08000023</v>
      </c>
      <c r="O161" s="11" t="str">
        <f>IF([1]Grants!A162="","",IF(M161="","",VLOOKUP(M161,'[1]#fixed_data'!$A$12:$C$27,3,0)))</f>
        <v>MD</v>
      </c>
      <c r="P161" s="11" t="str">
        <f>IF([1]Grants!A162="","",'[1]#fixed_data'!$B$5)</f>
        <v>GB-CHC-1121739</v>
      </c>
      <c r="Q161" s="11" t="str">
        <f>IF([1]Grants!A162="","",'[1]#fixed_data'!$B$6)</f>
        <v>The Ballinger Charitable Trust</v>
      </c>
      <c r="R161" s="16" t="str">
        <f>IF([1]Grants!A162="","",IF([1]Grants!M162="","",IF([1]Grants!M162="YP","Young people",IF([1]Grants!M162="OP","Older people",IF([1]Grants!M162="C","Community")))))</f>
        <v>Young people</v>
      </c>
      <c r="S161" s="17">
        <f ca="1">IF([1]Grants!A162="","",'[1]#fixed_data'!$B$7)</f>
        <v>44246</v>
      </c>
      <c r="T161" s="11" t="str">
        <f>IF([1]Grants!A162="","",'[1]#fixed_data'!$B$8)</f>
        <v>https://www.ballingercharitabletrust.org.uk/</v>
      </c>
    </row>
    <row r="162" spans="1:20">
      <c r="A162" s="11" t="str">
        <f>IF([1]Grants!A163="","",CONCATENATE('[1]#fixed_data'!$B$2&amp;[1]Grants!A163))</f>
        <v>360G-BallingerCT-1912-SWTMC-2</v>
      </c>
      <c r="B162" s="11" t="str">
        <f>IF([1]Grants!A163="","",CONCATENATE("Grant to "&amp;I162))</f>
        <v>Grant to South West Tyneside Methodist Circuit</v>
      </c>
      <c r="C162" s="11" t="str">
        <f>IF([1]Grants!A163="","",IF([1]Grants!U163="","",[1]Grants!U163))</f>
        <v>Core costs - salary</v>
      </c>
      <c r="D162" s="11" t="str">
        <f>IF([1]Grants!A163="","",'[1]#fixed_data'!$B$3)</f>
        <v>GBP</v>
      </c>
      <c r="E162" s="12">
        <f>IF([1]Grants!A163="","",[1]Grants!F163)</f>
        <v>12000</v>
      </c>
      <c r="F162" s="13">
        <f>IF([1]Grants!A163="","",[1]Grants!C163)</f>
        <v>43805</v>
      </c>
      <c r="G162" s="14">
        <f>IF([1]Grants!A163="","",[1]Grants!D163*12)</f>
        <v>24</v>
      </c>
      <c r="H162" s="11" t="str">
        <f>IF([1]Grants!A163="","",IF(AND(J162="",K162="",[1]Grants!K163=""),'[1]#fixed_data'!$B$4&amp;SUBSTITUTE(I162," ","-"),IF([1]Grants!K163&lt;&gt;"","GB-EDU-"&amp;[1]Grants!K163,IF(J162="","GB-COH-"&amp;K162,"GB-CHC-"&amp;J162))))</f>
        <v>GB-CHC-1133266</v>
      </c>
      <c r="I162" s="11" t="str">
        <f>IF([1]Grants!A163="","",[1]Grants!B163)</f>
        <v>South West Tyneside Methodist Circuit</v>
      </c>
      <c r="J162" s="15">
        <f>IF([1]Grants!A163="","",IF(ISBLANK([1]Grants!H163),"",[1]Grants!H163))</f>
        <v>1133266</v>
      </c>
      <c r="K162" s="15" t="str">
        <f>IF([1]Grants!A163="","",IF(ISBLANK([1]Grants!I163),"",TEXT([1]Grants!I163,"00000000")))</f>
        <v/>
      </c>
      <c r="L162" s="11" t="str">
        <f>IF([1]Grants!A163="","",IF([1]Grants!L163="","",[1]Grants!L163))</f>
        <v>NE16 4BQ</v>
      </c>
      <c r="M162" s="11" t="str">
        <f>IF([1]Grants!A163="","",IF([1]Grants!G163="","",[1]Grants!G163))</f>
        <v>Newcastle</v>
      </c>
      <c r="N162" s="11" t="str">
        <f>IF([1]Grants!A163="","",IF([1]Grants!G163="","",VLOOKUP(M162,'[1]#fixed_data'!$A$12:$C$27,2,0)))</f>
        <v>E08000021</v>
      </c>
      <c r="O162" s="11" t="str">
        <f>IF([1]Grants!A163="","",IF(M162="","",VLOOKUP(M162,'[1]#fixed_data'!$A$12:$C$27,3,0)))</f>
        <v>MD</v>
      </c>
      <c r="P162" s="11" t="str">
        <f>IF([1]Grants!A163="","",'[1]#fixed_data'!$B$5)</f>
        <v>GB-CHC-1121739</v>
      </c>
      <c r="Q162" s="11" t="str">
        <f>IF([1]Grants!A163="","",'[1]#fixed_data'!$B$6)</f>
        <v>The Ballinger Charitable Trust</v>
      </c>
      <c r="R162" s="16" t="str">
        <f>IF([1]Grants!A163="","",IF([1]Grants!M163="","",IF([1]Grants!M163="YP","Young people",IF([1]Grants!M163="OP","Older people",IF([1]Grants!M163="C","Community")))))</f>
        <v>Community</v>
      </c>
      <c r="S162" s="17">
        <f ca="1">IF([1]Grants!A163="","",'[1]#fixed_data'!$B$7)</f>
        <v>44246</v>
      </c>
      <c r="T162" s="11" t="str">
        <f>IF([1]Grants!A163="","",'[1]#fixed_data'!$B$8)</f>
        <v>https://www.ballingercharitabletrust.org.uk/</v>
      </c>
    </row>
    <row r="163" spans="1:20">
      <c r="A163" s="11" t="str">
        <f>IF([1]Grants!A164="","",CONCATENATE('[1]#fixed_data'!$B$2&amp;[1]Grants!A164))</f>
        <v>360G-BallingerCT-1912-SAYES-NYP-3</v>
      </c>
      <c r="B163" s="11" t="str">
        <f>IF([1]Grants!A164="","",CONCATENATE("Grant to "&amp;I163))</f>
        <v>Grant to St Anthony's Youth &amp; Education Support (part of NYP)</v>
      </c>
      <c r="C163" s="11" t="str">
        <f>IF([1]Grants!A164="","",IF([1]Grants!U164="","",[1]Grants!U164))</f>
        <v>Neighbourhood Youth Project</v>
      </c>
      <c r="D163" s="11" t="str">
        <f>IF([1]Grants!A164="","",'[1]#fixed_data'!$B$3)</f>
        <v>GBP</v>
      </c>
      <c r="E163" s="12">
        <f>IF([1]Grants!A164="","",[1]Grants!F164)</f>
        <v>51214</v>
      </c>
      <c r="F163" s="13">
        <f>IF([1]Grants!A164="","",[1]Grants!C164)</f>
        <v>43805</v>
      </c>
      <c r="G163" s="14">
        <f>IF([1]Grants!A164="","",[1]Grants!D164*12)</f>
        <v>36</v>
      </c>
      <c r="H163" s="11" t="str">
        <f>IF([1]Grants!A164="","",IF(AND(J163="",K163="",[1]Grants!K164=""),'[1]#fixed_data'!$B$4&amp;SUBSTITUTE(I163," ","-"),IF([1]Grants!K164&lt;&gt;"","GB-EDU-"&amp;[1]Grants!K164,IF(J163="","GB-COH-"&amp;K163,"GB-CHC-"&amp;J163))))</f>
        <v>GB-CHC-1130531</v>
      </c>
      <c r="I163" s="11" t="str">
        <f>IF([1]Grants!A164="","",[1]Grants!B164)</f>
        <v>St Anthony's Youth &amp; Education Support (part of NYP)</v>
      </c>
      <c r="J163" s="15">
        <f>IF([1]Grants!A164="","",IF(ISBLANK([1]Grants!H164),"",[1]Grants!H164))</f>
        <v>1130531</v>
      </c>
      <c r="K163" s="15" t="str">
        <f>IF([1]Grants!A164="","",IF(ISBLANK([1]Grants!I164),"",TEXT([1]Grants!I164,"00000000")))</f>
        <v/>
      </c>
      <c r="L163" s="11" t="str">
        <f>IF([1]Grants!A164="","",IF([1]Grants!L164="","",[1]Grants!L164))</f>
        <v>NE6 4EN</v>
      </c>
      <c r="M163" s="11" t="str">
        <f>IF([1]Grants!A164="","",IF([1]Grants!G164="","",[1]Grants!G164))</f>
        <v>Newcastle</v>
      </c>
      <c r="N163" s="11" t="str">
        <f>IF([1]Grants!A164="","",IF([1]Grants!G164="","",VLOOKUP(M163,'[1]#fixed_data'!$A$12:$C$27,2,0)))</f>
        <v>E08000021</v>
      </c>
      <c r="O163" s="11" t="str">
        <f>IF([1]Grants!A164="","",IF(M163="","",VLOOKUP(M163,'[1]#fixed_data'!$A$12:$C$27,3,0)))</f>
        <v>MD</v>
      </c>
      <c r="P163" s="11" t="str">
        <f>IF([1]Grants!A164="","",'[1]#fixed_data'!$B$5)</f>
        <v>GB-CHC-1121739</v>
      </c>
      <c r="Q163" s="11" t="str">
        <f>IF([1]Grants!A164="","",'[1]#fixed_data'!$B$6)</f>
        <v>The Ballinger Charitable Trust</v>
      </c>
      <c r="R163" s="16" t="str">
        <f>IF([1]Grants!A164="","",IF([1]Grants!M164="","",IF([1]Grants!M164="YP","Young people",IF([1]Grants!M164="OP","Older people",IF([1]Grants!M164="C","Community")))))</f>
        <v>Young people</v>
      </c>
      <c r="S163" s="17">
        <f ca="1">IF([1]Grants!A164="","",'[1]#fixed_data'!$B$7)</f>
        <v>44246</v>
      </c>
      <c r="T163" s="11" t="str">
        <f>IF([1]Grants!A164="","",'[1]#fixed_data'!$B$8)</f>
        <v>https://www.ballingercharitabletrust.org.uk/</v>
      </c>
    </row>
    <row r="164" spans="1:20">
      <c r="A164" s="11" t="str">
        <f>IF([1]Grants!A165="","",CONCATENATE('[1]#fixed_data'!$B$2&amp;[1]Grants!A165))</f>
        <v>360G-BallingerCT-1806-SCCP-1</v>
      </c>
      <c r="B164" s="11" t="str">
        <f>IF([1]Grants!A165="","",CONCATENATE("Grant to "&amp;I164))</f>
        <v xml:space="preserve">Grant to St Chad's CommunityProject </v>
      </c>
      <c r="C164" s="11" t="str">
        <f>IF([1]Grants!A165="","",IF([1]Grants!U165="","",[1]Grants!U165))</f>
        <v>Cool Kats</v>
      </c>
      <c r="D164" s="11" t="str">
        <f>IF([1]Grants!A165="","",'[1]#fixed_data'!$B$3)</f>
        <v>GBP</v>
      </c>
      <c r="E164" s="12">
        <f>IF([1]Grants!A165="","",[1]Grants!F165)</f>
        <v>8726</v>
      </c>
      <c r="F164" s="13">
        <f>IF([1]Grants!A165="","",[1]Grants!C165)</f>
        <v>43273</v>
      </c>
      <c r="G164" s="14">
        <f>IF([1]Grants!A165="","",[1]Grants!D165*12)</f>
        <v>12</v>
      </c>
      <c r="H164" s="11" t="str">
        <f>IF([1]Grants!A165="","",IF(AND(J164="",K164="",[1]Grants!K165=""),'[1]#fixed_data'!$B$4&amp;SUBSTITUTE(I164," ","-"),IF([1]Grants!K165&lt;&gt;"","GB-EDU-"&amp;[1]Grants!K165,IF(J164="","GB-COH-"&amp;K164,"GB-CHC-"&amp;J164))))</f>
        <v>GB-COH-04136595</v>
      </c>
      <c r="I164" s="11" t="str">
        <f>IF([1]Grants!A165="","",[1]Grants!B165)</f>
        <v xml:space="preserve">St Chad's CommunityProject </v>
      </c>
      <c r="J164" s="15" t="str">
        <f>IF([1]Grants!A165="","",IF(ISBLANK([1]Grants!H165),"",[1]Grants!H165))</f>
        <v/>
      </c>
      <c r="K164" s="15" t="str">
        <f>IF([1]Grants!A165="","",IF(ISBLANK([1]Grants!I165),"",TEXT([1]Grants!I165,"00000000")))</f>
        <v>04136595</v>
      </c>
      <c r="L164" s="11" t="str">
        <f>IF([1]Grants!A165="","",IF([1]Grants!L165="","",[1]Grants!L165))</f>
        <v>NE8 1YN</v>
      </c>
      <c r="M164" s="11" t="str">
        <f>IF([1]Grants!A165="","",IF([1]Grants!G165="","",[1]Grants!G165))</f>
        <v>Gateshead</v>
      </c>
      <c r="N164" s="11" t="str">
        <f>IF([1]Grants!A165="","",IF([1]Grants!G165="","",VLOOKUP(M164,'[1]#fixed_data'!$A$12:$C$27,2,0)))</f>
        <v>E08000037</v>
      </c>
      <c r="O164" s="11" t="str">
        <f>IF([1]Grants!A165="","",IF(M164="","",VLOOKUP(M164,'[1]#fixed_data'!$A$12:$C$27,3,0)))</f>
        <v>MD</v>
      </c>
      <c r="P164" s="11" t="str">
        <f>IF([1]Grants!A165="","",'[1]#fixed_data'!$B$5)</f>
        <v>GB-CHC-1121739</v>
      </c>
      <c r="Q164" s="11" t="str">
        <f>IF([1]Grants!A165="","",'[1]#fixed_data'!$B$6)</f>
        <v>The Ballinger Charitable Trust</v>
      </c>
      <c r="R164" s="16" t="str">
        <f>IF([1]Grants!A165="","",IF([1]Grants!M165="","",IF([1]Grants!M165="YP","Young people",IF([1]Grants!M165="OP","Older people",IF([1]Grants!M165="C","Community")))))</f>
        <v>Young people</v>
      </c>
      <c r="S164" s="17">
        <f ca="1">IF([1]Grants!A165="","",'[1]#fixed_data'!$B$7)</f>
        <v>44246</v>
      </c>
      <c r="T164" s="11" t="str">
        <f>IF([1]Grants!A165="","",'[1]#fixed_data'!$B$8)</f>
        <v>https://www.ballingercharitabletrust.org.uk/</v>
      </c>
    </row>
    <row r="165" spans="1:20">
      <c r="A165" s="11" t="str">
        <f>IF([1]Grants!A166="","",CONCATENATE('[1]#fixed_data'!$B$2&amp;[1]Grants!A166))</f>
        <v>360G-BallingerCT-1906-SCCP-1</v>
      </c>
      <c r="B165" s="11" t="str">
        <f>IF([1]Grants!A166="","",CONCATENATE("Grant to "&amp;I165))</f>
        <v xml:space="preserve">Grant to St Chad's Community Project </v>
      </c>
      <c r="C165" s="11" t="str">
        <f>IF([1]Grants!A166="","",IF([1]Grants!U166="","",[1]Grants!U166))</f>
        <v>Cool Kats</v>
      </c>
      <c r="D165" s="11" t="str">
        <f>IF([1]Grants!A166="","",'[1]#fixed_data'!$B$3)</f>
        <v>GBP</v>
      </c>
      <c r="E165" s="12">
        <f>IF([1]Grants!A166="","",[1]Grants!F166)</f>
        <v>7667</v>
      </c>
      <c r="F165" s="13">
        <f>IF([1]Grants!A166="","",[1]Grants!C166)</f>
        <v>43630</v>
      </c>
      <c r="G165" s="14">
        <f>IF([1]Grants!A166="","",[1]Grants!D166*12)</f>
        <v>12</v>
      </c>
      <c r="H165" s="11" t="str">
        <f>IF([1]Grants!A166="","",IF(AND(J165="",K165="",[1]Grants!K166=""),'[1]#fixed_data'!$B$4&amp;SUBSTITUTE(I165," ","-"),IF([1]Grants!K166&lt;&gt;"","GB-EDU-"&amp;[1]Grants!K166,IF(J165="","GB-COH-"&amp;K165,"GB-CHC-"&amp;J165))))</f>
        <v>GB-COH-04136595</v>
      </c>
      <c r="I165" s="11" t="str">
        <f>IF([1]Grants!A166="","",[1]Grants!B166)</f>
        <v xml:space="preserve">St Chad's Community Project </v>
      </c>
      <c r="J165" s="15" t="str">
        <f>IF([1]Grants!A166="","",IF(ISBLANK([1]Grants!H166),"",[1]Grants!H166))</f>
        <v/>
      </c>
      <c r="K165" s="15" t="str">
        <f>IF([1]Grants!A166="","",IF(ISBLANK([1]Grants!I166),"",TEXT([1]Grants!I166,"00000000")))</f>
        <v>04136595</v>
      </c>
      <c r="L165" s="11" t="str">
        <f>IF([1]Grants!A166="","",IF([1]Grants!L166="","",[1]Grants!L166))</f>
        <v>NE8 1YN</v>
      </c>
      <c r="M165" s="11" t="str">
        <f>IF([1]Grants!A166="","",IF([1]Grants!G166="","",[1]Grants!G166))</f>
        <v>Gateshead</v>
      </c>
      <c r="N165" s="11" t="str">
        <f>IF([1]Grants!A166="","",IF([1]Grants!G166="","",VLOOKUP(M165,'[1]#fixed_data'!$A$12:$C$27,2,0)))</f>
        <v>E08000037</v>
      </c>
      <c r="O165" s="11" t="str">
        <f>IF([1]Grants!A166="","",IF(M165="","",VLOOKUP(M165,'[1]#fixed_data'!$A$12:$C$27,3,0)))</f>
        <v>MD</v>
      </c>
      <c r="P165" s="11" t="str">
        <f>IF([1]Grants!A166="","",'[1]#fixed_data'!$B$5)</f>
        <v>GB-CHC-1121739</v>
      </c>
      <c r="Q165" s="11" t="str">
        <f>IF([1]Grants!A166="","",'[1]#fixed_data'!$B$6)</f>
        <v>The Ballinger Charitable Trust</v>
      </c>
      <c r="R165" s="16" t="str">
        <f>IF([1]Grants!A166="","",IF([1]Grants!M166="","",IF([1]Grants!M166="YP","Young people",IF([1]Grants!M166="OP","Older people",IF([1]Grants!M166="C","Community")))))</f>
        <v>Young people</v>
      </c>
      <c r="S165" s="17">
        <f ca="1">IF([1]Grants!A166="","",'[1]#fixed_data'!$B$7)</f>
        <v>44246</v>
      </c>
      <c r="T165" s="11" t="str">
        <f>IF([1]Grants!A166="","",'[1]#fixed_data'!$B$8)</f>
        <v>https://www.ballingercharitabletrust.org.uk/</v>
      </c>
    </row>
    <row r="166" spans="1:20">
      <c r="A166" s="11" t="str">
        <f>IF([1]Grants!A167="","",CONCATENATE('[1]#fixed_data'!$B$2&amp;[1]Grants!A167))</f>
        <v>360G-BallingerCT-2009-SCCP-1</v>
      </c>
      <c r="B166" s="11" t="str">
        <f>IF([1]Grants!A167="","",CONCATENATE("Grant to "&amp;I166))</f>
        <v xml:space="preserve">Grant to St Chad's Community Project </v>
      </c>
      <c r="C166" s="11" t="str">
        <f>IF([1]Grants!A167="","",IF([1]Grants!U167="","",[1]Grants!U167))</f>
        <v>Cool Kats</v>
      </c>
      <c r="D166" s="11" t="str">
        <f>IF([1]Grants!A167="","",'[1]#fixed_data'!$B$3)</f>
        <v>GBP</v>
      </c>
      <c r="E166" s="12">
        <f>IF([1]Grants!A167="","",[1]Grants!F167)</f>
        <v>15000</v>
      </c>
      <c r="F166" s="13">
        <f>IF([1]Grants!A167="","",[1]Grants!C167)</f>
        <v>44092</v>
      </c>
      <c r="G166" s="14">
        <f>IF([1]Grants!A167="","",[1]Grants!D167*12)</f>
        <v>12</v>
      </c>
      <c r="H166" s="11" t="str">
        <f>IF([1]Grants!A167="","",IF(AND(J166="",K166="",[1]Grants!K167=""),'[1]#fixed_data'!$B$4&amp;SUBSTITUTE(I166," ","-"),IF([1]Grants!K167&lt;&gt;"","GB-EDU-"&amp;[1]Grants!K167,IF(J166="","GB-COH-"&amp;K166,"GB-CHC-"&amp;J166))))</f>
        <v>GB-COH-04136595</v>
      </c>
      <c r="I166" s="11" t="str">
        <f>IF([1]Grants!A167="","",[1]Grants!B167)</f>
        <v xml:space="preserve">St Chad's Community Project </v>
      </c>
      <c r="J166" s="15" t="str">
        <f>IF([1]Grants!A167="","",IF(ISBLANK([1]Grants!H167),"",[1]Grants!H167))</f>
        <v/>
      </c>
      <c r="K166" s="15" t="str">
        <f>IF([1]Grants!A167="","",IF(ISBLANK([1]Grants!I167),"",TEXT([1]Grants!I167,"00000000")))</f>
        <v>04136595</v>
      </c>
      <c r="L166" s="11" t="str">
        <f>IF([1]Grants!A167="","",IF([1]Grants!L167="","",[1]Grants!L167))</f>
        <v>NE8 1YN</v>
      </c>
      <c r="M166" s="11" t="str">
        <f>IF([1]Grants!A167="","",IF([1]Grants!G167="","",[1]Grants!G167))</f>
        <v>Gateshead</v>
      </c>
      <c r="N166" s="11" t="str">
        <f>IF([1]Grants!A167="","",IF([1]Grants!G167="","",VLOOKUP(M166,'[1]#fixed_data'!$A$12:$C$27,2,0)))</f>
        <v>E08000037</v>
      </c>
      <c r="O166" s="11" t="str">
        <f>IF([1]Grants!A167="","",IF(M166="","",VLOOKUP(M166,'[1]#fixed_data'!$A$12:$C$27,3,0)))</f>
        <v>MD</v>
      </c>
      <c r="P166" s="11" t="str">
        <f>IF([1]Grants!A167="","",'[1]#fixed_data'!$B$5)</f>
        <v>GB-CHC-1121739</v>
      </c>
      <c r="Q166" s="11" t="str">
        <f>IF([1]Grants!A167="","",'[1]#fixed_data'!$B$6)</f>
        <v>The Ballinger Charitable Trust</v>
      </c>
      <c r="R166" s="16" t="str">
        <f>IF([1]Grants!A167="","",IF([1]Grants!M167="","",IF([1]Grants!M167="YP","Young people",IF([1]Grants!M167="OP","Older people",IF([1]Grants!M167="C","Community")))))</f>
        <v>Young people</v>
      </c>
      <c r="S166" s="17">
        <f ca="1">IF([1]Grants!A167="","",'[1]#fixed_data'!$B$7)</f>
        <v>44246</v>
      </c>
      <c r="T166" s="11" t="str">
        <f>IF([1]Grants!A167="","",'[1]#fixed_data'!$B$8)</f>
        <v>https://www.ballingercharitabletrust.org.uk/</v>
      </c>
    </row>
    <row r="167" spans="1:20">
      <c r="A167" s="11" t="str">
        <f>IF([1]Grants!A168="","",CONCATENATE('[1]#fixed_data'!$B$2&amp;[1]Grants!A168))</f>
        <v>360G-BallingerCT-1802-SCH-1</v>
      </c>
      <c r="B167" s="11" t="str">
        <f>IF([1]Grants!A168="","",CONCATENATE("Grant to "&amp;I167))</f>
        <v>Grant to St Cuthbert's Hospice</v>
      </c>
      <c r="C167" s="11" t="str">
        <f>IF([1]Grants!A168="","",IF([1]Grants!U168="","",[1]Grants!U168))</f>
        <v>Project Grow</v>
      </c>
      <c r="D167" s="11" t="str">
        <f>IF([1]Grants!A168="","",'[1]#fixed_data'!$B$3)</f>
        <v>GBP</v>
      </c>
      <c r="E167" s="12">
        <f>IF([1]Grants!A168="","",[1]Grants!F168)</f>
        <v>10000</v>
      </c>
      <c r="F167" s="13">
        <f>IF([1]Grants!A168="","",[1]Grants!C168)</f>
        <v>43154</v>
      </c>
      <c r="G167" s="14">
        <f>IF([1]Grants!A168="","",[1]Grants!D168*12)</f>
        <v>12</v>
      </c>
      <c r="H167" s="11" t="str">
        <f>IF([1]Grants!A168="","",IF(AND(J167="",K167="",[1]Grants!K168=""),'[1]#fixed_data'!$B$4&amp;SUBSTITUTE(I167," ","-"),IF([1]Grants!K168&lt;&gt;"","GB-EDU-"&amp;[1]Grants!K168,IF(J167="","GB-COH-"&amp;K167,"GB-CHC-"&amp;J167))))</f>
        <v>GB-CHC-519767</v>
      </c>
      <c r="I167" s="11" t="str">
        <f>IF([1]Grants!A168="","",[1]Grants!B168)</f>
        <v>St Cuthbert's Hospice</v>
      </c>
      <c r="J167" s="15">
        <f>IF([1]Grants!A168="","",IF(ISBLANK([1]Grants!H168),"",[1]Grants!H168))</f>
        <v>519767</v>
      </c>
      <c r="K167" s="15" t="str">
        <f>IF([1]Grants!A168="","",IF(ISBLANK([1]Grants!I168),"",TEXT([1]Grants!I168,"00000000")))</f>
        <v/>
      </c>
      <c r="L167" s="11" t="str">
        <f>IF([1]Grants!A168="","",IF([1]Grants!L168="","",[1]Grants!L168))</f>
        <v>DH1 3QF</v>
      </c>
      <c r="M167" s="11" t="str">
        <f>IF([1]Grants!A168="","",IF([1]Grants!G168="","",[1]Grants!G168))</f>
        <v>Co. Durham</v>
      </c>
      <c r="N167" s="11" t="str">
        <f>IF([1]Grants!A168="","",IF([1]Grants!G168="","",VLOOKUP(M167,'[1]#fixed_data'!$A$12:$C$27,2,0)))</f>
        <v>E06000047</v>
      </c>
      <c r="O167" s="11" t="str">
        <f>IF([1]Grants!A168="","",IF(M167="","",VLOOKUP(M167,'[1]#fixed_data'!$A$12:$C$27,3,0)))</f>
        <v>UA</v>
      </c>
      <c r="P167" s="11" t="str">
        <f>IF([1]Grants!A168="","",'[1]#fixed_data'!$B$5)</f>
        <v>GB-CHC-1121739</v>
      </c>
      <c r="Q167" s="11" t="str">
        <f>IF([1]Grants!A168="","",'[1]#fixed_data'!$B$6)</f>
        <v>The Ballinger Charitable Trust</v>
      </c>
      <c r="R167" s="16" t="str">
        <f>IF([1]Grants!A168="","",IF([1]Grants!M168="","",IF([1]Grants!M168="YP","Young people",IF([1]Grants!M168="OP","Older people",IF([1]Grants!M168="C","Community")))))</f>
        <v>Older people</v>
      </c>
      <c r="S167" s="17">
        <f ca="1">IF([1]Grants!A168="","",'[1]#fixed_data'!$B$7)</f>
        <v>44246</v>
      </c>
      <c r="T167" s="11" t="str">
        <f>IF([1]Grants!A168="","",'[1]#fixed_data'!$B$8)</f>
        <v>https://www.ballingercharitabletrust.org.uk/</v>
      </c>
    </row>
    <row r="168" spans="1:20">
      <c r="A168" s="11" t="str">
        <f>IF([1]Grants!A169="","",CONCATENATE('[1]#fixed_data'!$B$2&amp;[1]Grants!A169))</f>
        <v>360G-BallingerCT-1806-SHCES-1</v>
      </c>
      <c r="B168" s="11" t="str">
        <f>IF([1]Grants!A169="","",CONCATENATE("Grant to "&amp;I168))</f>
        <v xml:space="preserve">Grant to St Hild's Church of England School </v>
      </c>
      <c r="C168" s="11" t="str">
        <f>IF([1]Grants!A169="","",IF([1]Grants!U169="","",[1]Grants!U169))</f>
        <v>Holiday activity programme</v>
      </c>
      <c r="D168" s="11" t="str">
        <f>IF([1]Grants!A169="","",'[1]#fixed_data'!$B$3)</f>
        <v>GBP</v>
      </c>
      <c r="E168" s="12">
        <f>IF([1]Grants!A169="","",[1]Grants!F169)</f>
        <v>5500</v>
      </c>
      <c r="F168" s="13">
        <f>IF([1]Grants!A169="","",[1]Grants!C169)</f>
        <v>43273</v>
      </c>
      <c r="G168" s="14">
        <f>IF([1]Grants!A169="","",[1]Grants!D169*12)</f>
        <v>12</v>
      </c>
      <c r="H168" s="11" t="str">
        <f>IF([1]Grants!A169="","",IF(AND(J168="",K168="",[1]Grants!K169=""),'[1]#fixed_data'!$B$4&amp;SUBSTITUTE(I168," ","-"),IF([1]Grants!K169&lt;&gt;"","GB-EDU-"&amp;[1]Grants!K169,IF(J168="","GB-COH-"&amp;K168,"GB-CHC-"&amp;J168))))</f>
        <v>GB-EDU-133293</v>
      </c>
      <c r="I168" s="11" t="str">
        <f>IF([1]Grants!A169="","",[1]Grants!B169)</f>
        <v xml:space="preserve">St Hild's Church of England School </v>
      </c>
      <c r="J168" s="15" t="str">
        <f>IF([1]Grants!A169="","",IF(ISBLANK([1]Grants!H169),"",[1]Grants!H169))</f>
        <v/>
      </c>
      <c r="K168" s="15" t="str">
        <f>IF([1]Grants!A169="","",IF(ISBLANK([1]Grants!I169),"",TEXT([1]Grants!I169,"00000000")))</f>
        <v/>
      </c>
      <c r="L168" s="11" t="str">
        <f>IF([1]Grants!A169="","",IF([1]Grants!L169="","",[1]Grants!L169))</f>
        <v>TS24 9PB</v>
      </c>
      <c r="M168" s="11" t="str">
        <f>IF([1]Grants!A169="","",IF([1]Grants!G169="","",[1]Grants!G169))</f>
        <v>Hartlepool</v>
      </c>
      <c r="N168" s="11" t="str">
        <f>IF([1]Grants!A169="","",IF([1]Grants!G169="","",VLOOKUP(M168,'[1]#fixed_data'!$A$12:$C$27,2,0)))</f>
        <v>E06000001</v>
      </c>
      <c r="O168" s="11" t="str">
        <f>IF([1]Grants!A169="","",IF(M168="","",VLOOKUP(M168,'[1]#fixed_data'!$A$12:$C$27,3,0)))</f>
        <v>UA</v>
      </c>
      <c r="P168" s="11" t="str">
        <f>IF([1]Grants!A169="","",'[1]#fixed_data'!$B$5)</f>
        <v>GB-CHC-1121739</v>
      </c>
      <c r="Q168" s="11" t="str">
        <f>IF([1]Grants!A169="","",'[1]#fixed_data'!$B$6)</f>
        <v>The Ballinger Charitable Trust</v>
      </c>
      <c r="R168" s="16" t="str">
        <f>IF([1]Grants!A169="","",IF([1]Grants!M169="","",IF([1]Grants!M169="YP","Young people",IF([1]Grants!M169="OP","Older people",IF([1]Grants!M169="C","Community")))))</f>
        <v>Young people</v>
      </c>
      <c r="S168" s="17">
        <f ca="1">IF([1]Grants!A169="","",'[1]#fixed_data'!$B$7)</f>
        <v>44246</v>
      </c>
      <c r="T168" s="11" t="str">
        <f>IF([1]Grants!A169="","",'[1]#fixed_data'!$B$8)</f>
        <v>https://www.ballingercharitabletrust.org.uk/</v>
      </c>
    </row>
    <row r="169" spans="1:20">
      <c r="A169" s="11" t="str">
        <f>IF([1]Grants!A170="","",CONCATENATE('[1]#fixed_data'!$B$2&amp;[1]Grants!A170))</f>
        <v>360G-BallingerCT-1903-SHCES-1</v>
      </c>
      <c r="B169" s="11" t="str">
        <f>IF([1]Grants!A170="","",CONCATENATE("Grant to "&amp;I169))</f>
        <v xml:space="preserve">Grant to St. Hild's Church of England School </v>
      </c>
      <c r="C169" s="11" t="str">
        <f>IF([1]Grants!A170="","",IF([1]Grants!U170="","",[1]Grants!U170))</f>
        <v>Summer fun club</v>
      </c>
      <c r="D169" s="11" t="str">
        <f>IF([1]Grants!A170="","",'[1]#fixed_data'!$B$3)</f>
        <v>GBP</v>
      </c>
      <c r="E169" s="12">
        <f>IF([1]Grants!A170="","",[1]Grants!F170)</f>
        <v>5500</v>
      </c>
      <c r="F169" s="13">
        <f>IF([1]Grants!A170="","",[1]Grants!C170)</f>
        <v>43525</v>
      </c>
      <c r="G169" s="14">
        <f>IF([1]Grants!A170="","",[1]Grants!D170*12)</f>
        <v>12</v>
      </c>
      <c r="H169" s="11" t="str">
        <f>IF([1]Grants!A170="","",IF(AND(J169="",K169="",[1]Grants!K170=""),'[1]#fixed_data'!$B$4&amp;SUBSTITUTE(I169," ","-"),IF([1]Grants!K170&lt;&gt;"","GB-EDU-"&amp;[1]Grants!K170,IF(J169="","GB-COH-"&amp;K169,"GB-CHC-"&amp;J169))))</f>
        <v>GB-EDU-133293</v>
      </c>
      <c r="I169" s="11" t="str">
        <f>IF([1]Grants!A170="","",[1]Grants!B170)</f>
        <v xml:space="preserve">St. Hild's Church of England School </v>
      </c>
      <c r="J169" s="15" t="str">
        <f>IF([1]Grants!A170="","",IF(ISBLANK([1]Grants!H170),"",[1]Grants!H170))</f>
        <v/>
      </c>
      <c r="K169" s="15" t="str">
        <f>IF([1]Grants!A170="","",IF(ISBLANK([1]Grants!I170),"",TEXT([1]Grants!I170,"00000000")))</f>
        <v/>
      </c>
      <c r="L169" s="11" t="str">
        <f>IF([1]Grants!A170="","",IF([1]Grants!L170="","",[1]Grants!L170))</f>
        <v>TS24 9PB</v>
      </c>
      <c r="M169" s="11" t="str">
        <f>IF([1]Grants!A170="","",IF([1]Grants!G170="","",[1]Grants!G170))</f>
        <v>Hartlepool</v>
      </c>
      <c r="N169" s="11" t="str">
        <f>IF([1]Grants!A170="","",IF([1]Grants!G170="","",VLOOKUP(M169,'[1]#fixed_data'!$A$12:$C$27,2,0)))</f>
        <v>E06000001</v>
      </c>
      <c r="O169" s="11" t="str">
        <f>IF([1]Grants!A170="","",IF(M169="","",VLOOKUP(M169,'[1]#fixed_data'!$A$12:$C$27,3,0)))</f>
        <v>UA</v>
      </c>
      <c r="P169" s="11" t="str">
        <f>IF([1]Grants!A170="","",'[1]#fixed_data'!$B$5)</f>
        <v>GB-CHC-1121739</v>
      </c>
      <c r="Q169" s="11" t="str">
        <f>IF([1]Grants!A170="","",'[1]#fixed_data'!$B$6)</f>
        <v>The Ballinger Charitable Trust</v>
      </c>
      <c r="R169" s="16" t="str">
        <f>IF([1]Grants!A170="","",IF([1]Grants!M170="","",IF([1]Grants!M170="YP","Young people",IF([1]Grants!M170="OP","Older people",IF([1]Grants!M170="C","Community")))))</f>
        <v>Young people</v>
      </c>
      <c r="S169" s="17">
        <f ca="1">IF([1]Grants!A170="","",'[1]#fixed_data'!$B$7)</f>
        <v>44246</v>
      </c>
      <c r="T169" s="11" t="str">
        <f>IF([1]Grants!A170="","",'[1]#fixed_data'!$B$8)</f>
        <v>https://www.ballingercharitabletrust.org.uk/</v>
      </c>
    </row>
    <row r="170" spans="1:20">
      <c r="A170" s="11" t="str">
        <f>IF([1]Grants!A171="","",CONCATENATE('[1]#fixed_data'!$B$2&amp;[1]Grants!A171))</f>
        <v>360G-BallingerCT-2002-SHCES-1</v>
      </c>
      <c r="B170" s="11" t="str">
        <f>IF([1]Grants!A171="","",CONCATENATE("Grant to "&amp;I170))</f>
        <v xml:space="preserve">Grant to St Hild's Church of England School </v>
      </c>
      <c r="C170" s="11" t="str">
        <f>IF([1]Grants!A171="","",IF([1]Grants!U171="","",[1]Grants!U171))</f>
        <v>Summer fun club</v>
      </c>
      <c r="D170" s="11" t="str">
        <f>IF([1]Grants!A171="","",'[1]#fixed_data'!$B$3)</f>
        <v>GBP</v>
      </c>
      <c r="E170" s="12">
        <f>IF([1]Grants!A171="","",[1]Grants!F171)</f>
        <v>5500</v>
      </c>
      <c r="F170" s="13">
        <f>IF([1]Grants!A171="","",[1]Grants!C171)</f>
        <v>43889</v>
      </c>
      <c r="G170" s="14">
        <f>IF([1]Grants!A171="","",[1]Grants!D171*12)</f>
        <v>12</v>
      </c>
      <c r="H170" s="11" t="str">
        <f>IF([1]Grants!A171="","",IF(AND(J170="",K170="",[1]Grants!K171=""),'[1]#fixed_data'!$B$4&amp;SUBSTITUTE(I170," ","-"),IF([1]Grants!K171&lt;&gt;"","GB-EDU-"&amp;[1]Grants!K171,IF(J170="","GB-COH-"&amp;K170,"GB-CHC-"&amp;J170))))</f>
        <v>GB-EDU-133293</v>
      </c>
      <c r="I170" s="11" t="str">
        <f>IF([1]Grants!A171="","",[1]Grants!B171)</f>
        <v xml:space="preserve">St Hild's Church of England School </v>
      </c>
      <c r="J170" s="15" t="str">
        <f>IF([1]Grants!A171="","",IF(ISBLANK([1]Grants!H171),"",[1]Grants!H171))</f>
        <v/>
      </c>
      <c r="K170" s="15" t="str">
        <f>IF([1]Grants!A171="","",IF(ISBLANK([1]Grants!I171),"",TEXT([1]Grants!I171,"00000000")))</f>
        <v/>
      </c>
      <c r="L170" s="11" t="str">
        <f>IF([1]Grants!A171="","",IF([1]Grants!L171="","",[1]Grants!L171))</f>
        <v>TS24 9PB</v>
      </c>
      <c r="M170" s="11" t="str">
        <f>IF([1]Grants!A171="","",IF([1]Grants!G171="","",[1]Grants!G171))</f>
        <v>Hartlepool</v>
      </c>
      <c r="N170" s="11" t="str">
        <f>IF([1]Grants!A171="","",IF([1]Grants!G171="","",VLOOKUP(M170,'[1]#fixed_data'!$A$12:$C$27,2,0)))</f>
        <v>E06000001</v>
      </c>
      <c r="O170" s="11" t="str">
        <f>IF([1]Grants!A171="","",IF(M170="","",VLOOKUP(M170,'[1]#fixed_data'!$A$12:$C$27,3,0)))</f>
        <v>UA</v>
      </c>
      <c r="P170" s="11" t="str">
        <f>IF([1]Grants!A171="","",'[1]#fixed_data'!$B$5)</f>
        <v>GB-CHC-1121739</v>
      </c>
      <c r="Q170" s="11" t="str">
        <f>IF([1]Grants!A171="","",'[1]#fixed_data'!$B$6)</f>
        <v>The Ballinger Charitable Trust</v>
      </c>
      <c r="R170" s="16" t="str">
        <f>IF([1]Grants!A171="","",IF([1]Grants!M171="","",IF([1]Grants!M171="YP","Young people",IF([1]Grants!M171="OP","Older people",IF([1]Grants!M171="C","Community")))))</f>
        <v>Young people</v>
      </c>
      <c r="S170" s="17">
        <f ca="1">IF([1]Grants!A171="","",'[1]#fixed_data'!$B$7)</f>
        <v>44246</v>
      </c>
      <c r="T170" s="11" t="str">
        <f>IF([1]Grants!A171="","",'[1]#fixed_data'!$B$8)</f>
        <v>https://www.ballingercharitabletrust.org.uk/</v>
      </c>
    </row>
    <row r="171" spans="1:20">
      <c r="A171" s="11" t="str">
        <f>IF([1]Grants!A172="","",CONCATENATE('[1]#fixed_data'!$B$2&amp;[1]Grants!A172))</f>
        <v>360G-BallingerCT-1802-SPCP-2</v>
      </c>
      <c r="B171" s="11" t="str">
        <f>IF([1]Grants!A172="","",CONCATENATE("Grant to "&amp;I171))</f>
        <v xml:space="preserve">Grant to St Paul's Community Partnership </v>
      </c>
      <c r="C171" s="11" t="str">
        <f>IF([1]Grants!A172="","",IF([1]Grants!U172="","",[1]Grants!U172))</f>
        <v>Core costs - salary</v>
      </c>
      <c r="D171" s="11" t="str">
        <f>IF([1]Grants!A172="","",'[1]#fixed_data'!$B$3)</f>
        <v>GBP</v>
      </c>
      <c r="E171" s="12">
        <f>IF([1]Grants!A172="","",[1]Grants!F172)</f>
        <v>10000</v>
      </c>
      <c r="F171" s="13">
        <f>IF([1]Grants!A172="","",[1]Grants!C172)</f>
        <v>43154</v>
      </c>
      <c r="G171" s="14">
        <f>IF([1]Grants!A172="","",[1]Grants!D172*12)</f>
        <v>24</v>
      </c>
      <c r="H171" s="11" t="str">
        <f>IF([1]Grants!A172="","",IF(AND(J171="",K171="",[1]Grants!K172=""),'[1]#fixed_data'!$B$4&amp;SUBSTITUTE(I171," ","-"),IF([1]Grants!K172&lt;&gt;"","GB-EDU-"&amp;[1]Grants!K172,IF(J171="","GB-COH-"&amp;K171,"GB-CHC-"&amp;J171))))</f>
        <v>GB-CHC-1141083</v>
      </c>
      <c r="I171" s="11" t="str">
        <f>IF([1]Grants!A172="","",[1]Grants!B172)</f>
        <v xml:space="preserve">St Paul's Community Partnership </v>
      </c>
      <c r="J171" s="15">
        <f>IF([1]Grants!A172="","",IF(ISBLANK([1]Grants!H172),"",[1]Grants!H172))</f>
        <v>1141083</v>
      </c>
      <c r="K171" s="15" t="str">
        <f>IF([1]Grants!A172="","",IF(ISBLANK([1]Grants!I172),"",TEXT([1]Grants!I172,"00000000")))</f>
        <v/>
      </c>
      <c r="L171" s="11" t="str">
        <f>IF([1]Grants!A172="","",IF([1]Grants!L172="","",[1]Grants!L172))</f>
        <v>NE28 6SL</v>
      </c>
      <c r="M171" s="11" t="str">
        <f>IF([1]Grants!A172="","",IF([1]Grants!G172="","",[1]Grants!G172))</f>
        <v>North Tyneside</v>
      </c>
      <c r="N171" s="11" t="str">
        <f>IF([1]Grants!A172="","",IF([1]Grants!G172="","",VLOOKUP(M171,'[1]#fixed_data'!$A$12:$C$27,2,0)))</f>
        <v>E08000022</v>
      </c>
      <c r="O171" s="11" t="str">
        <f>IF([1]Grants!A172="","",IF(M171="","",VLOOKUP(M171,'[1]#fixed_data'!$A$12:$C$27,3,0)))</f>
        <v>MD</v>
      </c>
      <c r="P171" s="11" t="str">
        <f>IF([1]Grants!A172="","",'[1]#fixed_data'!$B$5)</f>
        <v>GB-CHC-1121739</v>
      </c>
      <c r="Q171" s="11" t="str">
        <f>IF([1]Grants!A172="","",'[1]#fixed_data'!$B$6)</f>
        <v>The Ballinger Charitable Trust</v>
      </c>
      <c r="R171" s="16" t="str">
        <f>IF([1]Grants!A172="","",IF([1]Grants!M172="","",IF([1]Grants!M172="YP","Young people",IF([1]Grants!M172="OP","Older people",IF([1]Grants!M172="C","Community")))))</f>
        <v>Community</v>
      </c>
      <c r="S171" s="17">
        <f ca="1">IF([1]Grants!A172="","",'[1]#fixed_data'!$B$7)</f>
        <v>44246</v>
      </c>
      <c r="T171" s="11" t="str">
        <f>IF([1]Grants!A172="","",'[1]#fixed_data'!$B$8)</f>
        <v>https://www.ballingercharitabletrust.org.uk/</v>
      </c>
    </row>
    <row r="172" spans="1:20">
      <c r="A172" s="11" t="str">
        <f>IF([1]Grants!A173="","",CONCATENATE('[1]#fixed_data'!$B$2&amp;[1]Grants!A173))</f>
        <v>360G-BallingerCT-1806-SPCP-3</v>
      </c>
      <c r="B172" s="11" t="str">
        <f>IF([1]Grants!A173="","",CONCATENATE("Grant to "&amp;I172))</f>
        <v xml:space="preserve">Grant to St Paul's Community Partnership </v>
      </c>
      <c r="C172" s="11" t="str">
        <f>IF([1]Grants!A173="","",IF([1]Grants!U173="","",[1]Grants!U173))</f>
        <v>Towards core costs of operation</v>
      </c>
      <c r="D172" s="11" t="str">
        <f>IF([1]Grants!A173="","",'[1]#fixed_data'!$B$3)</f>
        <v>GBP</v>
      </c>
      <c r="E172" s="12">
        <f>IF([1]Grants!A173="","",[1]Grants!F173)</f>
        <v>6000</v>
      </c>
      <c r="F172" s="13">
        <f>IF([1]Grants!A173="","",[1]Grants!C173)</f>
        <v>43273</v>
      </c>
      <c r="G172" s="14">
        <f>IF([1]Grants!A173="","",[1]Grants!D173*12)</f>
        <v>36</v>
      </c>
      <c r="H172" s="11" t="str">
        <f>IF([1]Grants!A173="","",IF(AND(J172="",K172="",[1]Grants!K173=""),'[1]#fixed_data'!$B$4&amp;SUBSTITUTE(I172," ","-"),IF([1]Grants!K173&lt;&gt;"","GB-EDU-"&amp;[1]Grants!K173,IF(J172="","GB-COH-"&amp;K172,"GB-CHC-"&amp;J172))))</f>
        <v>GB-CHC-1141083</v>
      </c>
      <c r="I172" s="11" t="str">
        <f>IF([1]Grants!A173="","",[1]Grants!B173)</f>
        <v xml:space="preserve">St Paul's Community Partnership </v>
      </c>
      <c r="J172" s="15">
        <f>IF([1]Grants!A173="","",IF(ISBLANK([1]Grants!H173),"",[1]Grants!H173))</f>
        <v>1141083</v>
      </c>
      <c r="K172" s="15" t="str">
        <f>IF([1]Grants!A173="","",IF(ISBLANK([1]Grants!I173),"",TEXT([1]Grants!I173,"00000000")))</f>
        <v/>
      </c>
      <c r="L172" s="11" t="str">
        <f>IF([1]Grants!A173="","",IF([1]Grants!L173="","",[1]Grants!L173))</f>
        <v>NE28 6SL</v>
      </c>
      <c r="M172" s="11" t="str">
        <f>IF([1]Grants!A173="","",IF([1]Grants!G173="","",[1]Grants!G173))</f>
        <v>North Tyneside</v>
      </c>
      <c r="N172" s="11" t="str">
        <f>IF([1]Grants!A173="","",IF([1]Grants!G173="","",VLOOKUP(M172,'[1]#fixed_data'!$A$12:$C$27,2,0)))</f>
        <v>E08000022</v>
      </c>
      <c r="O172" s="11" t="str">
        <f>IF([1]Grants!A173="","",IF(M172="","",VLOOKUP(M172,'[1]#fixed_data'!$A$12:$C$27,3,0)))</f>
        <v>MD</v>
      </c>
      <c r="P172" s="11" t="str">
        <f>IF([1]Grants!A173="","",'[1]#fixed_data'!$B$5)</f>
        <v>GB-CHC-1121739</v>
      </c>
      <c r="Q172" s="11" t="str">
        <f>IF([1]Grants!A173="","",'[1]#fixed_data'!$B$6)</f>
        <v>The Ballinger Charitable Trust</v>
      </c>
      <c r="R172" s="16" t="str">
        <f>IF([1]Grants!A173="","",IF([1]Grants!M173="","",IF([1]Grants!M173="YP","Young people",IF([1]Grants!M173="OP","Older people",IF([1]Grants!M173="C","Community")))))</f>
        <v>Community</v>
      </c>
      <c r="S172" s="17">
        <f ca="1">IF([1]Grants!A173="","",'[1]#fixed_data'!$B$7)</f>
        <v>44246</v>
      </c>
      <c r="T172" s="11" t="str">
        <f>IF([1]Grants!A173="","",'[1]#fixed_data'!$B$8)</f>
        <v>https://www.ballingercharitabletrust.org.uk/</v>
      </c>
    </row>
    <row r="173" spans="1:20">
      <c r="A173" s="11" t="str">
        <f>IF([1]Grants!A174="","",CONCATENATE('[1]#fixed_data'!$B$2&amp;[1]Grants!A174))</f>
        <v>360G-BallingerCT-1809-STAMP-3</v>
      </c>
      <c r="B173" s="11" t="str">
        <f>IF([1]Grants!A174="","",CONCATENATE("Grant to "&amp;I173))</f>
        <v>Grant to STAMP Revisited</v>
      </c>
      <c r="C173" s="11" t="str">
        <f>IF([1]Grants!A174="","",IF([1]Grants!U174="","",[1]Grants!U174))</f>
        <v>Mental health advocacy service</v>
      </c>
      <c r="D173" s="11" t="str">
        <f>IF([1]Grants!A174="","",'[1]#fixed_data'!$B$3)</f>
        <v>GBP</v>
      </c>
      <c r="E173" s="12">
        <f>IF([1]Grants!A174="","",[1]Grants!F174)</f>
        <v>60000</v>
      </c>
      <c r="F173" s="13">
        <f>IF([1]Grants!A174="","",[1]Grants!C174)</f>
        <v>43364</v>
      </c>
      <c r="G173" s="14">
        <f>IF([1]Grants!A174="","",[1]Grants!D174*12)</f>
        <v>36</v>
      </c>
      <c r="H173" s="11" t="str">
        <f>IF([1]Grants!A174="","",IF(AND(J173="",K173="",[1]Grants!K174=""),'[1]#fixed_data'!$B$4&amp;SUBSTITUTE(I173," ","-"),IF([1]Grants!K174&lt;&gt;"","GB-EDU-"&amp;[1]Grants!K174,IF(J173="","GB-COH-"&amp;K173,"GB-CHC-"&amp;J173))))</f>
        <v>GB-CHC-1171432</v>
      </c>
      <c r="I173" s="11" t="str">
        <f>IF([1]Grants!A174="","",[1]Grants!B174)</f>
        <v>STAMP Revisited</v>
      </c>
      <c r="J173" s="15">
        <f>IF([1]Grants!A174="","",IF(ISBLANK([1]Grants!H174),"",[1]Grants!H174))</f>
        <v>1171432</v>
      </c>
      <c r="K173" s="15" t="str">
        <f>IF([1]Grants!A174="","",IF(ISBLANK([1]Grants!I174),"",TEXT([1]Grants!I174,"00000000")))</f>
        <v/>
      </c>
      <c r="L173" s="11" t="str">
        <f>IF([1]Grants!A174="","",IF([1]Grants!L174="","",[1]Grants!L174))</f>
        <v>TS4 3AF</v>
      </c>
      <c r="M173" s="11" t="str">
        <f>IF([1]Grants!A174="","",IF([1]Grants!G174="","",[1]Grants!G174))</f>
        <v>Middlesbrough</v>
      </c>
      <c r="N173" s="11" t="str">
        <f>IF([1]Grants!A174="","",IF([1]Grants!G174="","",VLOOKUP(M173,'[1]#fixed_data'!$A$12:$C$27,2,0)))</f>
        <v>E06000002</v>
      </c>
      <c r="O173" s="11" t="str">
        <f>IF([1]Grants!A174="","",IF(M173="","",VLOOKUP(M173,'[1]#fixed_data'!$A$12:$C$27,3,0)))</f>
        <v>UA</v>
      </c>
      <c r="P173" s="11" t="str">
        <f>IF([1]Grants!A174="","",'[1]#fixed_data'!$B$5)</f>
        <v>GB-CHC-1121739</v>
      </c>
      <c r="Q173" s="11" t="str">
        <f>IF([1]Grants!A174="","",'[1]#fixed_data'!$B$6)</f>
        <v>The Ballinger Charitable Trust</v>
      </c>
      <c r="R173" s="16" t="str">
        <f>IF([1]Grants!A174="","",IF([1]Grants!M174="","",IF([1]Grants!M174="YP","Young people",IF([1]Grants!M174="OP","Older people",IF([1]Grants!M174="C","Community")))))</f>
        <v>Community</v>
      </c>
      <c r="S173" s="17">
        <f ca="1">IF([1]Grants!A174="","",'[1]#fixed_data'!$B$7)</f>
        <v>44246</v>
      </c>
      <c r="T173" s="11" t="str">
        <f>IF([1]Grants!A174="","",'[1]#fixed_data'!$B$8)</f>
        <v>https://www.ballingercharitabletrust.org.uk/</v>
      </c>
    </row>
    <row r="174" spans="1:20">
      <c r="A174" s="11" t="str">
        <f>IF([1]Grants!A175="","",CONCATENATE('[1]#fixed_data'!$B$2&amp;[1]Grants!A175))</f>
        <v>360G-BallingerCT-1802-SAYC-1</v>
      </c>
      <c r="B174" s="11" t="str">
        <f>IF([1]Grants!A175="","",CONCATENATE("Grant to "&amp;I174))</f>
        <v xml:space="preserve">Grant to Stanley Area Youth Consortium </v>
      </c>
      <c r="C174" s="11" t="str">
        <f>IF([1]Grants!A175="","",IF([1]Grants!U175="","",[1]Grants!U175))</f>
        <v>Towards core costs of operation</v>
      </c>
      <c r="D174" s="11" t="str">
        <f>IF([1]Grants!A175="","",'[1]#fixed_data'!$B$3)</f>
        <v>GBP</v>
      </c>
      <c r="E174" s="12">
        <f>IF([1]Grants!A175="","",[1]Grants!F175)</f>
        <v>42000</v>
      </c>
      <c r="F174" s="13">
        <f>IF([1]Grants!A175="","",[1]Grants!C175)</f>
        <v>43154</v>
      </c>
      <c r="G174" s="14">
        <f>IF([1]Grants!A175="","",[1]Grants!D175*12)</f>
        <v>12</v>
      </c>
      <c r="H174" s="11" t="str">
        <f>IF([1]Grants!A175="","",IF(AND(J174="",K174="",[1]Grants!K175=""),'[1]#fixed_data'!$B$4&amp;SUBSTITUTE(I174," ","-"),IF([1]Grants!K175&lt;&gt;"","GB-EDU-"&amp;[1]Grants!K175,IF(J174="","GB-COH-"&amp;K174,"GB-CHC-"&amp;J174))))</f>
        <v>360G-BallingerCT-ORG:Stanley-Area-Youth-Consortium-</v>
      </c>
      <c r="I174" s="11" t="str">
        <f>IF([1]Grants!A175="","",[1]Grants!B175)</f>
        <v xml:space="preserve">Stanley Area Youth Consortium </v>
      </c>
      <c r="J174" s="15" t="str">
        <f>IF([1]Grants!A175="","",IF(ISBLANK([1]Grants!H175),"",[1]Grants!H175))</f>
        <v/>
      </c>
      <c r="K174" s="15" t="str">
        <f>IF([1]Grants!A175="","",IF(ISBLANK([1]Grants!I175),"",TEXT([1]Grants!I175,"00000000")))</f>
        <v/>
      </c>
      <c r="L174" s="11" t="str">
        <f>IF([1]Grants!A175="","",IF([1]Grants!L175="","",[1]Grants!L175))</f>
        <v>DH9 9LU</v>
      </c>
      <c r="M174" s="11" t="str">
        <f>IF([1]Grants!A175="","",IF([1]Grants!G175="","",[1]Grants!G175))</f>
        <v>Co. Durham</v>
      </c>
      <c r="N174" s="11" t="str">
        <f>IF([1]Grants!A175="","",IF([1]Grants!G175="","",VLOOKUP(M174,'[1]#fixed_data'!$A$12:$C$27,2,0)))</f>
        <v>E06000047</v>
      </c>
      <c r="O174" s="11" t="str">
        <f>IF([1]Grants!A175="","",IF(M174="","",VLOOKUP(M174,'[1]#fixed_data'!$A$12:$C$27,3,0)))</f>
        <v>UA</v>
      </c>
      <c r="P174" s="11" t="str">
        <f>IF([1]Grants!A175="","",'[1]#fixed_data'!$B$5)</f>
        <v>GB-CHC-1121739</v>
      </c>
      <c r="Q174" s="11" t="str">
        <f>IF([1]Grants!A175="","",'[1]#fixed_data'!$B$6)</f>
        <v>The Ballinger Charitable Trust</v>
      </c>
      <c r="R174" s="16" t="str">
        <f>IF([1]Grants!A175="","",IF([1]Grants!M175="","",IF([1]Grants!M175="YP","Young people",IF([1]Grants!M175="OP","Older people",IF([1]Grants!M175="C","Community")))))</f>
        <v>Young people</v>
      </c>
      <c r="S174" s="17">
        <f ca="1">IF([1]Grants!A175="","",'[1]#fixed_data'!$B$7)</f>
        <v>44246</v>
      </c>
      <c r="T174" s="11" t="str">
        <f>IF([1]Grants!A175="","",'[1]#fixed_data'!$B$8)</f>
        <v>https://www.ballingercharitabletrust.org.uk/</v>
      </c>
    </row>
    <row r="175" spans="1:20">
      <c r="A175" s="11" t="str">
        <f>IF([1]Grants!A176="","",CONCATENATE('[1]#fixed_data'!$B$2&amp;[1]Grants!A176))</f>
        <v>360G-BallingerCT-1903-SAYC-1</v>
      </c>
      <c r="B175" s="11" t="str">
        <f>IF([1]Grants!A176="","",CONCATENATE("Grant to "&amp;I175))</f>
        <v xml:space="preserve">Grant to Stanley Area Youth Consortium </v>
      </c>
      <c r="C175" s="11" t="str">
        <f>IF([1]Grants!A176="","",IF([1]Grants!U176="","",[1]Grants!U176))</f>
        <v>Towards core costs of operation</v>
      </c>
      <c r="D175" s="11" t="str">
        <f>IF([1]Grants!A176="","",'[1]#fixed_data'!$B$3)</f>
        <v>GBP</v>
      </c>
      <c r="E175" s="12">
        <f>IF([1]Grants!A176="","",[1]Grants!F176)</f>
        <v>40000</v>
      </c>
      <c r="F175" s="13">
        <f>IF([1]Grants!A176="","",[1]Grants!C176)</f>
        <v>43525</v>
      </c>
      <c r="G175" s="14">
        <f>IF([1]Grants!A176="","",[1]Grants!D176*12)</f>
        <v>12</v>
      </c>
      <c r="H175" s="11" t="str">
        <f>IF([1]Grants!A176="","",IF(AND(J175="",K175="",[1]Grants!K176=""),'[1]#fixed_data'!$B$4&amp;SUBSTITUTE(I175," ","-"),IF([1]Grants!K176&lt;&gt;"","GB-EDU-"&amp;[1]Grants!K176,IF(J175="","GB-COH-"&amp;K175,"GB-CHC-"&amp;J175))))</f>
        <v>360G-BallingerCT-ORG:Stanley-Area-Youth-Consortium-</v>
      </c>
      <c r="I175" s="11" t="str">
        <f>IF([1]Grants!A176="","",[1]Grants!B176)</f>
        <v xml:space="preserve">Stanley Area Youth Consortium </v>
      </c>
      <c r="J175" s="15" t="str">
        <f>IF([1]Grants!A176="","",IF(ISBLANK([1]Grants!H176),"",[1]Grants!H176))</f>
        <v/>
      </c>
      <c r="K175" s="15" t="str">
        <f>IF([1]Grants!A176="","",IF(ISBLANK([1]Grants!I176),"",TEXT([1]Grants!I176,"00000000")))</f>
        <v/>
      </c>
      <c r="L175" s="11" t="str">
        <f>IF([1]Grants!A176="","",IF([1]Grants!L176="","",[1]Grants!L176))</f>
        <v>DH9 9LU</v>
      </c>
      <c r="M175" s="11" t="str">
        <f>IF([1]Grants!A176="","",IF([1]Grants!G176="","",[1]Grants!G176))</f>
        <v>Co. Durham</v>
      </c>
      <c r="N175" s="11" t="str">
        <f>IF([1]Grants!A176="","",IF([1]Grants!G176="","",VLOOKUP(M175,'[1]#fixed_data'!$A$12:$C$27,2,0)))</f>
        <v>E06000047</v>
      </c>
      <c r="O175" s="11" t="str">
        <f>IF([1]Grants!A176="","",IF(M175="","",VLOOKUP(M175,'[1]#fixed_data'!$A$12:$C$27,3,0)))</f>
        <v>UA</v>
      </c>
      <c r="P175" s="11" t="str">
        <f>IF([1]Grants!A176="","",'[1]#fixed_data'!$B$5)</f>
        <v>GB-CHC-1121739</v>
      </c>
      <c r="Q175" s="11" t="str">
        <f>IF([1]Grants!A176="","",'[1]#fixed_data'!$B$6)</f>
        <v>The Ballinger Charitable Trust</v>
      </c>
      <c r="R175" s="16" t="str">
        <f>IF([1]Grants!A176="","",IF([1]Grants!M176="","",IF([1]Grants!M176="YP","Young people",IF([1]Grants!M176="OP","Older people",IF([1]Grants!M176="C","Community")))))</f>
        <v>Young people</v>
      </c>
      <c r="S175" s="17">
        <f ca="1">IF([1]Grants!A176="","",'[1]#fixed_data'!$B$7)</f>
        <v>44246</v>
      </c>
      <c r="T175" s="11" t="str">
        <f>IF([1]Grants!A176="","",'[1]#fixed_data'!$B$8)</f>
        <v>https://www.ballingercharitabletrust.org.uk/</v>
      </c>
    </row>
    <row r="176" spans="1:20">
      <c r="A176" s="11" t="str">
        <f>IF([1]Grants!A177="","",CONCATENATE('[1]#fixed_data'!$B$2&amp;[1]Grants!A177))</f>
        <v>360G-BallingerCT-1809-Starz-3</v>
      </c>
      <c r="B176" s="11" t="str">
        <f>IF([1]Grants!A177="","",CONCATENATE("Grant to "&amp;I176))</f>
        <v>Grant to Starz Kids Club (St Cuthberts Marton PCC)</v>
      </c>
      <c r="C176" s="11" t="str">
        <f>IF([1]Grants!A177="","",IF([1]Grants!U177="","",[1]Grants!U177))</f>
        <v>Towards core costs of operation</v>
      </c>
      <c r="D176" s="11" t="str">
        <f>IF([1]Grants!A177="","",'[1]#fixed_data'!$B$3)</f>
        <v>GBP</v>
      </c>
      <c r="E176" s="12">
        <f>IF([1]Grants!A177="","",[1]Grants!F177)</f>
        <v>10000</v>
      </c>
      <c r="F176" s="13">
        <f>IF([1]Grants!A177="","",[1]Grants!C177)</f>
        <v>43364</v>
      </c>
      <c r="G176" s="14">
        <f>IF([1]Grants!A177="","",[1]Grants!D177*12)</f>
        <v>24</v>
      </c>
      <c r="H176" s="11" t="str">
        <f>IF([1]Grants!A177="","",IF(AND(J176="",K176="",[1]Grants!K177=""),'[1]#fixed_data'!$B$4&amp;SUBSTITUTE(I176," ","-"),IF([1]Grants!K177&lt;&gt;"","GB-EDU-"&amp;[1]Grants!K177,IF(J176="","GB-COH-"&amp;K176,"GB-CHC-"&amp;J176))))</f>
        <v>GB-CHC-1142699</v>
      </c>
      <c r="I176" s="11" t="str">
        <f>IF([1]Grants!A177="","",[1]Grants!B177)</f>
        <v>Starz Kids Club (St Cuthberts Marton PCC)</v>
      </c>
      <c r="J176" s="15">
        <f>IF([1]Grants!A177="","",IF(ISBLANK([1]Grants!H177),"",[1]Grants!H177))</f>
        <v>1142699</v>
      </c>
      <c r="K176" s="15" t="str">
        <f>IF([1]Grants!A177="","",IF(ISBLANK([1]Grants!I177),"",TEXT([1]Grants!I177,"00000000")))</f>
        <v/>
      </c>
      <c r="L176" s="11" t="str">
        <f>IF([1]Grants!A177="","",IF([1]Grants!L177="","",[1]Grants!L177))</f>
        <v>TS4 3QA</v>
      </c>
      <c r="M176" s="11" t="str">
        <f>IF([1]Grants!A177="","",IF([1]Grants!G177="","",[1]Grants!G177))</f>
        <v>Middlesbrough</v>
      </c>
      <c r="N176" s="11" t="str">
        <f>IF([1]Grants!A177="","",IF([1]Grants!G177="","",VLOOKUP(M176,'[1]#fixed_data'!$A$12:$C$27,2,0)))</f>
        <v>E06000002</v>
      </c>
      <c r="O176" s="11" t="str">
        <f>IF([1]Grants!A177="","",IF(M176="","",VLOOKUP(M176,'[1]#fixed_data'!$A$12:$C$27,3,0)))</f>
        <v>UA</v>
      </c>
      <c r="P176" s="11" t="str">
        <f>IF([1]Grants!A177="","",'[1]#fixed_data'!$B$5)</f>
        <v>GB-CHC-1121739</v>
      </c>
      <c r="Q176" s="11" t="str">
        <f>IF([1]Grants!A177="","",'[1]#fixed_data'!$B$6)</f>
        <v>The Ballinger Charitable Trust</v>
      </c>
      <c r="R176" s="16" t="str">
        <f>IF([1]Grants!A177="","",IF([1]Grants!M177="","",IF([1]Grants!M177="YP","Young people",IF([1]Grants!M177="OP","Older people",IF([1]Grants!M177="C","Community")))))</f>
        <v>Young people</v>
      </c>
      <c r="S176" s="17">
        <f ca="1">IF([1]Grants!A177="","",'[1]#fixed_data'!$B$7)</f>
        <v>44246</v>
      </c>
      <c r="T176" s="11" t="str">
        <f>IF([1]Grants!A177="","",'[1]#fixed_data'!$B$8)</f>
        <v>https://www.ballingercharitabletrust.org.uk/</v>
      </c>
    </row>
    <row r="177" spans="1:20">
      <c r="A177" s="11" t="str">
        <f>IF([1]Grants!A178="","",CONCATENATE('[1]#fixed_data'!$B$2&amp;[1]Grants!A178))</f>
        <v>360G-BallingerCT-1903-SYPP-3</v>
      </c>
      <c r="B177" s="11" t="str">
        <f>IF([1]Grants!A178="","",CONCATENATE("Grant to "&amp;I177))</f>
        <v>Grant to Streetwise Young People's Project</v>
      </c>
      <c r="C177" s="11" t="str">
        <f>IF([1]Grants!A178="","",IF([1]Grants!U178="","",[1]Grants!U178))</f>
        <v>Unrestricted funding.</v>
      </c>
      <c r="D177" s="11" t="str">
        <f>IF([1]Grants!A178="","",'[1]#fixed_data'!$B$3)</f>
        <v>GBP</v>
      </c>
      <c r="E177" s="12">
        <f>IF([1]Grants!A178="","",[1]Grants!F178)</f>
        <v>75000</v>
      </c>
      <c r="F177" s="13">
        <f>IF([1]Grants!A178="","",[1]Grants!C178)</f>
        <v>43525</v>
      </c>
      <c r="G177" s="14">
        <f>IF([1]Grants!A178="","",[1]Grants!D178*12)</f>
        <v>36</v>
      </c>
      <c r="H177" s="11" t="str">
        <f>IF([1]Grants!A178="","",IF(AND(J177="",K177="",[1]Grants!K178=""),'[1]#fixed_data'!$B$4&amp;SUBSTITUTE(I177," ","-"),IF([1]Grants!K178&lt;&gt;"","GB-EDU-"&amp;[1]Grants!K178,IF(J177="","GB-COH-"&amp;K177,"GB-CHC-"&amp;J177))))</f>
        <v>GB-CHC-1058360</v>
      </c>
      <c r="I177" s="11" t="str">
        <f>IF([1]Grants!A178="","",[1]Grants!B178)</f>
        <v>Streetwise Young People's Project</v>
      </c>
      <c r="J177" s="15">
        <f>IF([1]Grants!A178="","",IF(ISBLANK([1]Grants!H178),"",[1]Grants!H178))</f>
        <v>1058360</v>
      </c>
      <c r="K177" s="15" t="str">
        <f>IF([1]Grants!A178="","",IF(ISBLANK([1]Grants!I178),"",TEXT([1]Grants!I178,"00000000")))</f>
        <v/>
      </c>
      <c r="L177" s="11" t="str">
        <f>IF([1]Grants!A178="","",IF([1]Grants!L178="","",[1]Grants!L178))</f>
        <v>NE1 4XB</v>
      </c>
      <c r="M177" s="11" t="str">
        <f>IF([1]Grants!A178="","",IF([1]Grants!G178="","",[1]Grants!G178))</f>
        <v>Newcastle</v>
      </c>
      <c r="N177" s="11" t="str">
        <f>IF([1]Grants!A178="","",IF([1]Grants!G178="","",VLOOKUP(M177,'[1]#fixed_data'!$A$12:$C$27,2,0)))</f>
        <v>E08000021</v>
      </c>
      <c r="O177" s="11" t="str">
        <f>IF([1]Grants!A178="","",IF(M177="","",VLOOKUP(M177,'[1]#fixed_data'!$A$12:$C$27,3,0)))</f>
        <v>MD</v>
      </c>
      <c r="P177" s="11" t="str">
        <f>IF([1]Grants!A178="","",'[1]#fixed_data'!$B$5)</f>
        <v>GB-CHC-1121739</v>
      </c>
      <c r="Q177" s="11" t="str">
        <f>IF([1]Grants!A178="","",'[1]#fixed_data'!$B$6)</f>
        <v>The Ballinger Charitable Trust</v>
      </c>
      <c r="R177" s="16" t="str">
        <f>IF([1]Grants!A178="","",IF([1]Grants!M178="","",IF([1]Grants!M178="YP","Young people",IF([1]Grants!M178="OP","Older people",IF([1]Grants!M178="C","Community")))))</f>
        <v>Young people</v>
      </c>
      <c r="S177" s="17">
        <f ca="1">IF([1]Grants!A178="","",'[1]#fixed_data'!$B$7)</f>
        <v>44246</v>
      </c>
      <c r="T177" s="11" t="str">
        <f>IF([1]Grants!A178="","",'[1]#fixed_data'!$B$8)</f>
        <v>https://www.ballingercharitabletrust.org.uk/</v>
      </c>
    </row>
    <row r="178" spans="1:20">
      <c r="A178" s="11" t="str">
        <f>IF([1]Grants!A179="","",CONCATENATE('[1]#fixed_data'!$B$2&amp;[1]Grants!A179))</f>
        <v>360G-BallingerCT-2002-SUNDRSB-1</v>
      </c>
      <c r="B178" s="11" t="str">
        <f>IF([1]Grants!A179="","",CONCATENATE("Grant to "&amp;I178))</f>
        <v>Grant to Sunderland &amp; North Durham RSB (SUNDRSB)</v>
      </c>
      <c r="C178" s="11" t="str">
        <f>IF([1]Grants!A179="","",IF([1]Grants!U179="","",[1]Grants!U179))</f>
        <v>Towards core costs of operation</v>
      </c>
      <c r="D178" s="11" t="str">
        <f>IF([1]Grants!A179="","",'[1]#fixed_data'!$B$3)</f>
        <v>GBP</v>
      </c>
      <c r="E178" s="12">
        <f>IF([1]Grants!A179="","",[1]Grants!F179)</f>
        <v>10000</v>
      </c>
      <c r="F178" s="13">
        <f>IF([1]Grants!A179="","",[1]Grants!C179)</f>
        <v>43889</v>
      </c>
      <c r="G178" s="14">
        <f>IF([1]Grants!A179="","",[1]Grants!D179*12)</f>
        <v>12</v>
      </c>
      <c r="H178" s="11" t="str">
        <f>IF([1]Grants!A179="","",IF(AND(J178="",K178="",[1]Grants!K179=""),'[1]#fixed_data'!$B$4&amp;SUBSTITUTE(I178," ","-"),IF([1]Grants!K179&lt;&gt;"","GB-EDU-"&amp;[1]Grants!K179,IF(J178="","GB-COH-"&amp;K178,"GB-CHC-"&amp;J178))))</f>
        <v>GB-CHC-702325</v>
      </c>
      <c r="I178" s="11" t="str">
        <f>IF([1]Grants!A179="","",[1]Grants!B179)</f>
        <v>Sunderland &amp; North Durham RSB (SUNDRSB)</v>
      </c>
      <c r="J178" s="15">
        <f>IF([1]Grants!A179="","",IF(ISBLANK([1]Grants!H179),"",[1]Grants!H179))</f>
        <v>702325</v>
      </c>
      <c r="K178" s="15" t="str">
        <f>IF([1]Grants!A179="","",IF(ISBLANK([1]Grants!I179),"",TEXT([1]Grants!I179,"00000000")))</f>
        <v/>
      </c>
      <c r="L178" s="11" t="str">
        <f>IF([1]Grants!A179="","",IF([1]Grants!L179="","",[1]Grants!L179))</f>
        <v>SR4 6NF</v>
      </c>
      <c r="M178" s="11" t="str">
        <f>IF([1]Grants!A179="","",IF([1]Grants!G179="","",[1]Grants!G179))</f>
        <v>Sunderland</v>
      </c>
      <c r="N178" s="11" t="str">
        <f>IF([1]Grants!A179="","",IF([1]Grants!G179="","",VLOOKUP(M178,'[1]#fixed_data'!$A$12:$C$27,2,0)))</f>
        <v>E08000024</v>
      </c>
      <c r="O178" s="11" t="str">
        <f>IF([1]Grants!A179="","",IF(M178="","",VLOOKUP(M178,'[1]#fixed_data'!$A$12:$C$27,3,0)))</f>
        <v>MD</v>
      </c>
      <c r="P178" s="11" t="str">
        <f>IF([1]Grants!A179="","",'[1]#fixed_data'!$B$5)</f>
        <v>GB-CHC-1121739</v>
      </c>
      <c r="Q178" s="11" t="str">
        <f>IF([1]Grants!A179="","",'[1]#fixed_data'!$B$6)</f>
        <v>The Ballinger Charitable Trust</v>
      </c>
      <c r="R178" s="16" t="str">
        <f>IF([1]Grants!A179="","",IF([1]Grants!M179="","",IF([1]Grants!M179="YP","Young people",IF([1]Grants!M179="OP","Older people",IF([1]Grants!M179="C","Community")))))</f>
        <v>Young people</v>
      </c>
      <c r="S178" s="17">
        <f ca="1">IF([1]Grants!A179="","",'[1]#fixed_data'!$B$7)</f>
        <v>44246</v>
      </c>
      <c r="T178" s="11" t="str">
        <f>IF([1]Grants!A179="","",'[1]#fixed_data'!$B$8)</f>
        <v>https://www.ballingercharitabletrust.org.uk/</v>
      </c>
    </row>
    <row r="179" spans="1:20">
      <c r="A179" s="11" t="str">
        <f>IF([1]Grants!A180="","",CONCATENATE('[1]#fixed_data'!$B$2&amp;[1]Grants!A180))</f>
        <v>360G-BallingerCT-1906-SATCCIO-3</v>
      </c>
      <c r="B179" s="11" t="str">
        <f>IF([1]Grants!A180="","",CONCATENATE("Grant to "&amp;I179))</f>
        <v xml:space="preserve">Grant to Sunderland All Together Consortium CIO </v>
      </c>
      <c r="C179" s="11" t="str">
        <f>IF([1]Grants!A180="","",IF([1]Grants!U180="","",[1]Grants!U180))</f>
        <v>Towards core costs of operation</v>
      </c>
      <c r="D179" s="11" t="str">
        <f>IF([1]Grants!A180="","",'[1]#fixed_data'!$B$3)</f>
        <v>GBP</v>
      </c>
      <c r="E179" s="12">
        <f>IF([1]Grants!A180="","",[1]Grants!F180)</f>
        <v>240000</v>
      </c>
      <c r="F179" s="13">
        <f>IF([1]Grants!A180="","",[1]Grants!C180)</f>
        <v>43630</v>
      </c>
      <c r="G179" s="14">
        <f>IF([1]Grants!A180="","",[1]Grants!D180*12)</f>
        <v>36</v>
      </c>
      <c r="H179" s="11" t="str">
        <f>IF([1]Grants!A180="","",IF(AND(J179="",K179="",[1]Grants!K180=""),'[1]#fixed_data'!$B$4&amp;SUBSTITUTE(I179," ","-"),IF([1]Grants!K180&lt;&gt;"","GB-EDU-"&amp;[1]Grants!K180,IF(J179="","GB-COH-"&amp;K179,"GB-CHC-"&amp;J179))))</f>
        <v>GB-CHC-1182003</v>
      </c>
      <c r="I179" s="11" t="str">
        <f>IF([1]Grants!A180="","",[1]Grants!B180)</f>
        <v xml:space="preserve">Sunderland All Together Consortium CIO </v>
      </c>
      <c r="J179" s="15">
        <f>IF([1]Grants!A180="","",IF(ISBLANK([1]Grants!H180),"",[1]Grants!H180))</f>
        <v>1182003</v>
      </c>
      <c r="K179" s="15" t="str">
        <f>IF([1]Grants!A180="","",IF(ISBLANK([1]Grants!I180),"",TEXT([1]Grants!I180,"00000000")))</f>
        <v/>
      </c>
      <c r="L179" s="11" t="str">
        <f>IF([1]Grants!A180="","",IF([1]Grants!L180="","",[1]Grants!L180))</f>
        <v>SR2 0HR</v>
      </c>
      <c r="M179" s="11" t="str">
        <f>IF([1]Grants!A180="","",IF([1]Grants!G180="","",[1]Grants!G180))</f>
        <v>Sunderland</v>
      </c>
      <c r="N179" s="11" t="str">
        <f>IF([1]Grants!A180="","",IF([1]Grants!G180="","",VLOOKUP(M179,'[1]#fixed_data'!$A$12:$C$27,2,0)))</f>
        <v>E08000024</v>
      </c>
      <c r="O179" s="11" t="str">
        <f>IF([1]Grants!A180="","",IF(M179="","",VLOOKUP(M179,'[1]#fixed_data'!$A$12:$C$27,3,0)))</f>
        <v>MD</v>
      </c>
      <c r="P179" s="11" t="str">
        <f>IF([1]Grants!A180="","",'[1]#fixed_data'!$B$5)</f>
        <v>GB-CHC-1121739</v>
      </c>
      <c r="Q179" s="11" t="str">
        <f>IF([1]Grants!A180="","",'[1]#fixed_data'!$B$6)</f>
        <v>The Ballinger Charitable Trust</v>
      </c>
      <c r="R179" s="16" t="str">
        <f>IF([1]Grants!A180="","",IF([1]Grants!M180="","",IF([1]Grants!M180="YP","Young people",IF([1]Grants!M180="OP","Older people",IF([1]Grants!M180="C","Community")))))</f>
        <v>Young people</v>
      </c>
      <c r="S179" s="17">
        <f ca="1">IF([1]Grants!A180="","",'[1]#fixed_data'!$B$7)</f>
        <v>44246</v>
      </c>
      <c r="T179" s="11" t="str">
        <f>IF([1]Grants!A180="","",'[1]#fixed_data'!$B$8)</f>
        <v>https://www.ballingercharitabletrust.org.uk/</v>
      </c>
    </row>
    <row r="180" spans="1:20">
      <c r="A180" s="11" t="str">
        <f>IF([1]Grants!A181="","",CONCATENATE('[1]#fixed_data'!$B$2&amp;[1]Grants!A181))</f>
        <v>360G-BallingerCT-1912-SATCCIO-1</v>
      </c>
      <c r="B180" s="11" t="str">
        <f>IF([1]Grants!A181="","",CONCATENATE("Grant to "&amp;I180))</f>
        <v xml:space="preserve">Grant to Sunderland All Together Consortium CIO </v>
      </c>
      <c r="C180" s="11" t="str">
        <f>IF([1]Grants!A181="","",IF([1]Grants!U181="","",[1]Grants!U181))</f>
        <v>Core costs - salary</v>
      </c>
      <c r="D180" s="11" t="str">
        <f>IF([1]Grants!A181="","",'[1]#fixed_data'!$B$3)</f>
        <v>GBP</v>
      </c>
      <c r="E180" s="12">
        <f>IF([1]Grants!A181="","",[1]Grants!F181)</f>
        <v>15000</v>
      </c>
      <c r="F180" s="13">
        <f>IF([1]Grants!A181="","",[1]Grants!C181)</f>
        <v>43805</v>
      </c>
      <c r="G180" s="14">
        <f>IF([1]Grants!A181="","",[1]Grants!D181*12)</f>
        <v>12</v>
      </c>
      <c r="H180" s="11" t="str">
        <f>IF([1]Grants!A181="","",IF(AND(J180="",K180="",[1]Grants!K181=""),'[1]#fixed_data'!$B$4&amp;SUBSTITUTE(I180," ","-"),IF([1]Grants!K181&lt;&gt;"","GB-EDU-"&amp;[1]Grants!K181,IF(J180="","GB-COH-"&amp;K180,"GB-CHC-"&amp;J180))))</f>
        <v>GB-CHC-1182003</v>
      </c>
      <c r="I180" s="11" t="str">
        <f>IF([1]Grants!A181="","",[1]Grants!B181)</f>
        <v xml:space="preserve">Sunderland All Together Consortium CIO </v>
      </c>
      <c r="J180" s="15">
        <f>IF([1]Grants!A181="","",IF(ISBLANK([1]Grants!H181),"",[1]Grants!H181))</f>
        <v>1182003</v>
      </c>
      <c r="K180" s="15" t="str">
        <f>IF([1]Grants!A181="","",IF(ISBLANK([1]Grants!I181),"",TEXT([1]Grants!I181,"00000000")))</f>
        <v/>
      </c>
      <c r="L180" s="11" t="str">
        <f>IF([1]Grants!A181="","",IF([1]Grants!L181="","",[1]Grants!L181))</f>
        <v>SR2 0HR</v>
      </c>
      <c r="M180" s="11" t="str">
        <f>IF([1]Grants!A181="","",IF([1]Grants!G181="","",[1]Grants!G181))</f>
        <v>Sunderland</v>
      </c>
      <c r="N180" s="11" t="str">
        <f>IF([1]Grants!A181="","",IF([1]Grants!G181="","",VLOOKUP(M180,'[1]#fixed_data'!$A$12:$C$27,2,0)))</f>
        <v>E08000024</v>
      </c>
      <c r="O180" s="11" t="str">
        <f>IF([1]Grants!A181="","",IF(M180="","",VLOOKUP(M180,'[1]#fixed_data'!$A$12:$C$27,3,0)))</f>
        <v>MD</v>
      </c>
      <c r="P180" s="11" t="str">
        <f>IF([1]Grants!A181="","",'[1]#fixed_data'!$B$5)</f>
        <v>GB-CHC-1121739</v>
      </c>
      <c r="Q180" s="11" t="str">
        <f>IF([1]Grants!A181="","",'[1]#fixed_data'!$B$6)</f>
        <v>The Ballinger Charitable Trust</v>
      </c>
      <c r="R180" s="16" t="str">
        <f>IF([1]Grants!A181="","",IF([1]Grants!M181="","",IF([1]Grants!M181="YP","Young people",IF([1]Grants!M181="OP","Older people",IF([1]Grants!M181="C","Community")))))</f>
        <v>Young people</v>
      </c>
      <c r="S180" s="17">
        <f ca="1">IF([1]Grants!A181="","",'[1]#fixed_data'!$B$7)</f>
        <v>44246</v>
      </c>
      <c r="T180" s="11" t="str">
        <f>IF([1]Grants!A181="","",'[1]#fixed_data'!$B$8)</f>
        <v>https://www.ballingercharitabletrust.org.uk/</v>
      </c>
    </row>
    <row r="181" spans="1:20">
      <c r="A181" s="11" t="str">
        <f>IF([1]Grants!A182="","",CONCATENATE('[1]#fixed_data'!$B$2&amp;[1]Grants!A182))</f>
        <v>360G-BallingerCT-1806-SBIC-2</v>
      </c>
      <c r="B181" s="11" t="str">
        <f>IF([1]Grants!A182="","",CONCATENATE("Grant to "&amp;I181))</f>
        <v xml:space="preserve">Grant to Sunderland Bangladesh International Centre </v>
      </c>
      <c r="C181" s="11" t="str">
        <f>IF([1]Grants!A182="","",IF([1]Grants!U182="","",[1]Grants!U182))</f>
        <v>Towards core costs of operation</v>
      </c>
      <c r="D181" s="11" t="str">
        <f>IF([1]Grants!A182="","",'[1]#fixed_data'!$B$3)</f>
        <v>GBP</v>
      </c>
      <c r="E181" s="12">
        <f>IF([1]Grants!A182="","",[1]Grants!F182)</f>
        <v>35000</v>
      </c>
      <c r="F181" s="13">
        <f>IF([1]Grants!A182="","",[1]Grants!C182)</f>
        <v>43273</v>
      </c>
      <c r="G181" s="14">
        <f>IF([1]Grants!A182="","",[1]Grants!D182*12)</f>
        <v>24</v>
      </c>
      <c r="H181" s="11" t="str">
        <f>IF([1]Grants!A182="","",IF(AND(J181="",K181="",[1]Grants!K182=""),'[1]#fixed_data'!$B$4&amp;SUBSTITUTE(I181," ","-"),IF([1]Grants!K182&lt;&gt;"","GB-EDU-"&amp;[1]Grants!K182,IF(J181="","GB-COH-"&amp;K181,"GB-CHC-"&amp;J181))))</f>
        <v>GB-CHC-1085598</v>
      </c>
      <c r="I181" s="11" t="str">
        <f>IF([1]Grants!A182="","",[1]Grants!B182)</f>
        <v xml:space="preserve">Sunderland Bangladesh International Centre </v>
      </c>
      <c r="J181" s="15">
        <f>IF([1]Grants!A182="","",IF(ISBLANK([1]Grants!H182),"",[1]Grants!H182))</f>
        <v>1085598</v>
      </c>
      <c r="K181" s="15" t="str">
        <f>IF([1]Grants!A182="","",IF(ISBLANK([1]Grants!I182),"",TEXT([1]Grants!I182,"00000000")))</f>
        <v/>
      </c>
      <c r="L181" s="11" t="str">
        <f>IF([1]Grants!A182="","",IF([1]Grants!L182="","",[1]Grants!L182))</f>
        <v>SR1 2QD</v>
      </c>
      <c r="M181" s="11" t="str">
        <f>IF([1]Grants!A182="","",IF([1]Grants!G182="","",[1]Grants!G182))</f>
        <v>Sunderland</v>
      </c>
      <c r="N181" s="11" t="str">
        <f>IF([1]Grants!A182="","",IF([1]Grants!G182="","",VLOOKUP(M181,'[1]#fixed_data'!$A$12:$C$27,2,0)))</f>
        <v>E08000024</v>
      </c>
      <c r="O181" s="11" t="str">
        <f>IF([1]Grants!A182="","",IF(M181="","",VLOOKUP(M181,'[1]#fixed_data'!$A$12:$C$27,3,0)))</f>
        <v>MD</v>
      </c>
      <c r="P181" s="11" t="str">
        <f>IF([1]Grants!A182="","",'[1]#fixed_data'!$B$5)</f>
        <v>GB-CHC-1121739</v>
      </c>
      <c r="Q181" s="11" t="str">
        <f>IF([1]Grants!A182="","",'[1]#fixed_data'!$B$6)</f>
        <v>The Ballinger Charitable Trust</v>
      </c>
      <c r="R181" s="16" t="str">
        <f>IF([1]Grants!A182="","",IF([1]Grants!M182="","",IF([1]Grants!M182="YP","Young people",IF([1]Grants!M182="OP","Older people",IF([1]Grants!M182="C","Community")))))</f>
        <v>Community</v>
      </c>
      <c r="S181" s="17">
        <f ca="1">IF([1]Grants!A182="","",'[1]#fixed_data'!$B$7)</f>
        <v>44246</v>
      </c>
      <c r="T181" s="11" t="str">
        <f>IF([1]Grants!A182="","",'[1]#fixed_data'!$B$8)</f>
        <v>https://www.ballingercharitabletrust.org.uk/</v>
      </c>
    </row>
    <row r="182" spans="1:20">
      <c r="A182" s="11" t="str">
        <f>IF([1]Grants!A183="","",CONCATENATE('[1]#fixed_data'!$B$2&amp;[1]Grants!A183))</f>
        <v>360G-BallingerCT-2006-SBIC-1</v>
      </c>
      <c r="B182" s="11" t="str">
        <f>IF([1]Grants!A183="","",CONCATENATE("Grant to "&amp;I182))</f>
        <v xml:space="preserve">Grant to Sunderland Bangladesh International Centre </v>
      </c>
      <c r="C182" s="11" t="str">
        <f>IF([1]Grants!A183="","",IF([1]Grants!U183="","",[1]Grants!U183))</f>
        <v>Towards core costs of operation</v>
      </c>
      <c r="D182" s="11" t="str">
        <f>IF([1]Grants!A183="","",'[1]#fixed_data'!$B$3)</f>
        <v>GBP</v>
      </c>
      <c r="E182" s="12">
        <f>IF([1]Grants!A183="","",[1]Grants!F183)</f>
        <v>15000</v>
      </c>
      <c r="F182" s="13">
        <f>IF([1]Grants!A183="","",[1]Grants!C183)</f>
        <v>44002</v>
      </c>
      <c r="G182" s="14">
        <f>IF([1]Grants!A183="","",[1]Grants!D183*12)</f>
        <v>12</v>
      </c>
      <c r="H182" s="11" t="str">
        <f>IF([1]Grants!A183="","",IF(AND(J182="",K182="",[1]Grants!K183=""),'[1]#fixed_data'!$B$4&amp;SUBSTITUTE(I182," ","-"),IF([1]Grants!K183&lt;&gt;"","GB-EDU-"&amp;[1]Grants!K183,IF(J182="","GB-COH-"&amp;K182,"GB-CHC-"&amp;J182))))</f>
        <v>GB-CHC-1085598</v>
      </c>
      <c r="I182" s="11" t="str">
        <f>IF([1]Grants!A183="","",[1]Grants!B183)</f>
        <v xml:space="preserve">Sunderland Bangladesh International Centre </v>
      </c>
      <c r="J182" s="15">
        <f>IF([1]Grants!A183="","",IF(ISBLANK([1]Grants!H183),"",[1]Grants!H183))</f>
        <v>1085598</v>
      </c>
      <c r="K182" s="15" t="str">
        <f>IF([1]Grants!A183="","",IF(ISBLANK([1]Grants!I183),"",TEXT([1]Grants!I183,"00000000")))</f>
        <v/>
      </c>
      <c r="L182" s="11" t="str">
        <f>IF([1]Grants!A183="","",IF([1]Grants!L183="","",[1]Grants!L183))</f>
        <v>SR1 2QD</v>
      </c>
      <c r="M182" s="11" t="str">
        <f>IF([1]Grants!A183="","",IF([1]Grants!G183="","",[1]Grants!G183))</f>
        <v>Sunderland</v>
      </c>
      <c r="N182" s="11" t="str">
        <f>IF([1]Grants!A183="","",IF([1]Grants!G183="","",VLOOKUP(M182,'[1]#fixed_data'!$A$12:$C$27,2,0)))</f>
        <v>E08000024</v>
      </c>
      <c r="O182" s="11" t="str">
        <f>IF([1]Grants!A183="","",IF(M182="","",VLOOKUP(M182,'[1]#fixed_data'!$A$12:$C$27,3,0)))</f>
        <v>MD</v>
      </c>
      <c r="P182" s="11" t="str">
        <f>IF([1]Grants!A183="","",'[1]#fixed_data'!$B$5)</f>
        <v>GB-CHC-1121739</v>
      </c>
      <c r="Q182" s="11" t="str">
        <f>IF([1]Grants!A183="","",'[1]#fixed_data'!$B$6)</f>
        <v>The Ballinger Charitable Trust</v>
      </c>
      <c r="R182" s="16" t="str">
        <f>IF([1]Grants!A183="","",IF([1]Grants!M183="","",IF([1]Grants!M183="YP","Young people",IF([1]Grants!M183="OP","Older people",IF([1]Grants!M183="C","Community")))))</f>
        <v>Community</v>
      </c>
      <c r="S182" s="17">
        <f ca="1">IF([1]Grants!A183="","",'[1]#fixed_data'!$B$7)</f>
        <v>44246</v>
      </c>
      <c r="T182" s="11" t="str">
        <f>IF([1]Grants!A183="","",'[1]#fixed_data'!$B$8)</f>
        <v>https://www.ballingercharitabletrust.org.uk/</v>
      </c>
    </row>
    <row r="183" spans="1:20">
      <c r="A183" s="11" t="str">
        <f>IF([1]Grants!A184="","",CONCATENATE('[1]#fixed_data'!$B$2&amp;[1]Grants!A184))</f>
        <v>360G-BallingerCT-1909-TLC-3</v>
      </c>
      <c r="B183" s="11" t="str">
        <f>IF([1]Grants!A184="","",CONCATENATE("Grant to "&amp;I183))</f>
        <v>Grant to Teams Life Centre (Dunston Family Church)</v>
      </c>
      <c r="C183" s="11" t="str">
        <f>IF([1]Grants!A184="","",IF([1]Grants!U184="","",[1]Grants!U184))</f>
        <v>Unrestricted funding.</v>
      </c>
      <c r="D183" s="11" t="str">
        <f>IF([1]Grants!A184="","",'[1]#fixed_data'!$B$3)</f>
        <v>GBP</v>
      </c>
      <c r="E183" s="12">
        <f>IF([1]Grants!A184="","",[1]Grants!F184)</f>
        <v>15450</v>
      </c>
      <c r="F183" s="13">
        <f>IF([1]Grants!A184="","",[1]Grants!C184)</f>
        <v>43728</v>
      </c>
      <c r="G183" s="14">
        <f>IF([1]Grants!A184="","",[1]Grants!D184*12)</f>
        <v>36</v>
      </c>
      <c r="H183" s="11" t="str">
        <f>IF([1]Grants!A184="","",IF(AND(J183="",K183="",[1]Grants!K184=""),'[1]#fixed_data'!$B$4&amp;SUBSTITUTE(I183," ","-"),IF([1]Grants!K184&lt;&gt;"","GB-EDU-"&amp;[1]Grants!K184,IF(J183="","GB-COH-"&amp;K183,"GB-CHC-"&amp;J183))))</f>
        <v>GB-CHC-1168266</v>
      </c>
      <c r="I183" s="11" t="str">
        <f>IF([1]Grants!A184="","",[1]Grants!B184)</f>
        <v>Teams Life Centre (Dunston Family Church)</v>
      </c>
      <c r="J183" s="15">
        <f>IF([1]Grants!A184="","",IF(ISBLANK([1]Grants!H184),"",[1]Grants!H184))</f>
        <v>1168266</v>
      </c>
      <c r="K183" s="15" t="str">
        <f>IF([1]Grants!A184="","",IF(ISBLANK([1]Grants!I184),"",TEXT([1]Grants!I184,"00000000")))</f>
        <v/>
      </c>
      <c r="L183" s="11" t="str">
        <f>IF([1]Grants!A184="","",IF([1]Grants!L184="","",[1]Grants!L184))</f>
        <v>NE8 2PW</v>
      </c>
      <c r="M183" s="11" t="str">
        <f>IF([1]Grants!A184="","",IF([1]Grants!G184="","",[1]Grants!G184))</f>
        <v>Gateshead</v>
      </c>
      <c r="N183" s="11" t="str">
        <f>IF([1]Grants!A184="","",IF([1]Grants!G184="","",VLOOKUP(M183,'[1]#fixed_data'!$A$12:$C$27,2,0)))</f>
        <v>E08000037</v>
      </c>
      <c r="O183" s="11" t="str">
        <f>IF([1]Grants!A184="","",IF(M183="","",VLOOKUP(M183,'[1]#fixed_data'!$A$12:$C$27,3,0)))</f>
        <v>MD</v>
      </c>
      <c r="P183" s="11" t="str">
        <f>IF([1]Grants!A184="","",'[1]#fixed_data'!$B$5)</f>
        <v>GB-CHC-1121739</v>
      </c>
      <c r="Q183" s="11" t="str">
        <f>IF([1]Grants!A184="","",'[1]#fixed_data'!$B$6)</f>
        <v>The Ballinger Charitable Trust</v>
      </c>
      <c r="R183" s="16" t="str">
        <f>IF([1]Grants!A184="","",IF([1]Grants!M184="","",IF([1]Grants!M184="YP","Young people",IF([1]Grants!M184="OP","Older people",IF([1]Grants!M184="C","Community")))))</f>
        <v>Older people</v>
      </c>
      <c r="S183" s="17">
        <f ca="1">IF([1]Grants!A184="","",'[1]#fixed_data'!$B$7)</f>
        <v>44246</v>
      </c>
      <c r="T183" s="11" t="str">
        <f>IF([1]Grants!A184="","",'[1]#fixed_data'!$B$8)</f>
        <v>https://www.ballingercharitabletrust.org.uk/</v>
      </c>
    </row>
    <row r="184" spans="1:20">
      <c r="A184" s="11" t="str">
        <f>IF([1]Grants!A185="","",CONCATENATE('[1]#fixed_data'!$B$2&amp;[1]Grants!A185))</f>
        <v>360G-BallingerCT-1912-TDLS-3</v>
      </c>
      <c r="B184" s="11" t="str">
        <f>IF([1]Grants!A185="","",CONCATENATE("Grant to "&amp;I184))</f>
        <v>Grant to Teesside Dementia Link Services</v>
      </c>
      <c r="C184" s="11" t="str">
        <f>IF([1]Grants!A185="","",IF([1]Grants!U185="","",[1]Grants!U185))</f>
        <v>Dementia Link project</v>
      </c>
      <c r="D184" s="11" t="str">
        <f>IF([1]Grants!A185="","",'[1]#fixed_data'!$B$3)</f>
        <v>GBP</v>
      </c>
      <c r="E184" s="12">
        <f>IF([1]Grants!A185="","",[1]Grants!F185)</f>
        <v>29394</v>
      </c>
      <c r="F184" s="13">
        <f>IF([1]Grants!A185="","",[1]Grants!C185)</f>
        <v>43805</v>
      </c>
      <c r="G184" s="14">
        <f>IF([1]Grants!A185="","",[1]Grants!D185*12)</f>
        <v>36</v>
      </c>
      <c r="H184" s="11" t="str">
        <f>IF([1]Grants!A185="","",IF(AND(J184="",K184="",[1]Grants!K185=""),'[1]#fixed_data'!$B$4&amp;SUBSTITUTE(I184," ","-"),IF([1]Grants!K185&lt;&gt;"","GB-EDU-"&amp;[1]Grants!K185,IF(J184="","GB-COH-"&amp;K184,"GB-CHC-"&amp;J184))))</f>
        <v>GB-CHC-1175890</v>
      </c>
      <c r="I184" s="11" t="str">
        <f>IF([1]Grants!A185="","",[1]Grants!B185)</f>
        <v>Teesside Dementia Link Services</v>
      </c>
      <c r="J184" s="15">
        <f>IF([1]Grants!A185="","",IF(ISBLANK([1]Grants!H185),"",[1]Grants!H185))</f>
        <v>1175890</v>
      </c>
      <c r="K184" s="15" t="str">
        <f>IF([1]Grants!A185="","",IF(ISBLANK([1]Grants!I185),"",TEXT([1]Grants!I185,"00000000")))</f>
        <v/>
      </c>
      <c r="L184" s="11" t="str">
        <f>IF([1]Grants!A185="","",IF([1]Grants!L185="","",[1]Grants!L185))</f>
        <v>TS17 5BB</v>
      </c>
      <c r="M184" s="11" t="str">
        <f>IF([1]Grants!A185="","",IF([1]Grants!G185="","",[1]Grants!G185))</f>
        <v>Stockton</v>
      </c>
      <c r="N184" s="11" t="str">
        <f>IF([1]Grants!A185="","",IF([1]Grants!G185="","",VLOOKUP(M184,'[1]#fixed_data'!$A$12:$C$27,2,0)))</f>
        <v>E06000004</v>
      </c>
      <c r="O184" s="11" t="str">
        <f>IF([1]Grants!A185="","",IF(M184="","",VLOOKUP(M184,'[1]#fixed_data'!$A$12:$C$27,3,0)))</f>
        <v>UA</v>
      </c>
      <c r="P184" s="11" t="str">
        <f>IF([1]Grants!A185="","",'[1]#fixed_data'!$B$5)</f>
        <v>GB-CHC-1121739</v>
      </c>
      <c r="Q184" s="11" t="str">
        <f>IF([1]Grants!A185="","",'[1]#fixed_data'!$B$6)</f>
        <v>The Ballinger Charitable Trust</v>
      </c>
      <c r="R184" s="16" t="str">
        <f>IF([1]Grants!A185="","",IF([1]Grants!M185="","",IF([1]Grants!M185="YP","Young people",IF([1]Grants!M185="OP","Older people",IF([1]Grants!M185="C","Community")))))</f>
        <v>Older people</v>
      </c>
      <c r="S184" s="17">
        <f ca="1">IF([1]Grants!A185="","",'[1]#fixed_data'!$B$7)</f>
        <v>44246</v>
      </c>
      <c r="T184" s="11" t="str">
        <f>IF([1]Grants!A185="","",'[1]#fixed_data'!$B$8)</f>
        <v>https://www.ballingercharitabletrust.org.uk/</v>
      </c>
    </row>
    <row r="185" spans="1:20">
      <c r="A185" s="11" t="str">
        <f>IF([1]Grants!A186="","",CONCATENATE('[1]#fixed_data'!$B$2&amp;[1]Grants!A186))</f>
        <v>360G-BallingerCT-2009-TAL-1</v>
      </c>
      <c r="B185" s="11" t="str">
        <f>IF([1]Grants!A186="","",CONCATENATE("Grant to "&amp;I185))</f>
        <v xml:space="preserve">Grant to Tin Arts Limited </v>
      </c>
      <c r="C185" s="11" t="str">
        <f>IF([1]Grants!A186="","",IF([1]Grants!U186="","",[1]Grants!U186))</f>
        <v>Emerging Young Dancers programme</v>
      </c>
      <c r="D185" s="11" t="str">
        <f>IF([1]Grants!A186="","",'[1]#fixed_data'!$B$3)</f>
        <v>GBP</v>
      </c>
      <c r="E185" s="12">
        <f>IF([1]Grants!A186="","",[1]Grants!F186)</f>
        <v>17500</v>
      </c>
      <c r="F185" s="13">
        <f>IF([1]Grants!A186="","",[1]Grants!C186)</f>
        <v>44092</v>
      </c>
      <c r="G185" s="14">
        <f>IF([1]Grants!A186="","",[1]Grants!D186*12)</f>
        <v>12</v>
      </c>
      <c r="H185" s="11" t="str">
        <f>IF([1]Grants!A186="","",IF(AND(J185="",K185="",[1]Grants!K186=""),'[1]#fixed_data'!$B$4&amp;SUBSTITUTE(I185," ","-"),IF([1]Grants!K186&lt;&gt;"","GB-EDU-"&amp;[1]Grants!K186,IF(J185="","GB-COH-"&amp;K185,"GB-CHC-"&amp;J185))))</f>
        <v>GB-COH-05600161</v>
      </c>
      <c r="I185" s="11" t="str">
        <f>IF([1]Grants!A186="","",[1]Grants!B186)</f>
        <v xml:space="preserve">Tin Arts Limited </v>
      </c>
      <c r="J185" s="15" t="str">
        <f>IF([1]Grants!A186="","",IF(ISBLANK([1]Grants!H186),"",[1]Grants!H186))</f>
        <v/>
      </c>
      <c r="K185" s="15" t="str">
        <f>IF([1]Grants!A186="","",IF(ISBLANK([1]Grants!I186),"",TEXT([1]Grants!I186,"00000000")))</f>
        <v>05600161</v>
      </c>
      <c r="L185" s="11" t="str">
        <f>IF([1]Grants!A186="","",IF([1]Grants!L186="","",[1]Grants!L186))</f>
        <v>DH1 5BL</v>
      </c>
      <c r="M185" s="11" t="str">
        <f>IF([1]Grants!A186="","",IF([1]Grants!G186="","",[1]Grants!G186))</f>
        <v>Co. Durham</v>
      </c>
      <c r="N185" s="11" t="str">
        <f>IF([1]Grants!A186="","",IF([1]Grants!G186="","",VLOOKUP(M185,'[1]#fixed_data'!$A$12:$C$27,2,0)))</f>
        <v>E06000047</v>
      </c>
      <c r="O185" s="11" t="str">
        <f>IF([1]Grants!A186="","",IF(M185="","",VLOOKUP(M185,'[1]#fixed_data'!$A$12:$C$27,3,0)))</f>
        <v>UA</v>
      </c>
      <c r="P185" s="11" t="str">
        <f>IF([1]Grants!A186="","",'[1]#fixed_data'!$B$5)</f>
        <v>GB-CHC-1121739</v>
      </c>
      <c r="Q185" s="11" t="str">
        <f>IF([1]Grants!A186="","",'[1]#fixed_data'!$B$6)</f>
        <v>The Ballinger Charitable Trust</v>
      </c>
      <c r="R185" s="16" t="str">
        <f>IF([1]Grants!A186="","",IF([1]Grants!M186="","",IF([1]Grants!M186="YP","Young people",IF([1]Grants!M186="OP","Older people",IF([1]Grants!M186="C","Community")))))</f>
        <v>Young people</v>
      </c>
      <c r="S185" s="17">
        <f ca="1">IF([1]Grants!A186="","",'[1]#fixed_data'!$B$7)</f>
        <v>44246</v>
      </c>
      <c r="T185" s="11" t="str">
        <f>IF([1]Grants!A186="","",'[1]#fixed_data'!$B$8)</f>
        <v>https://www.ballingercharitabletrust.org.uk/</v>
      </c>
    </row>
    <row r="186" spans="1:20">
      <c r="A186" s="11" t="str">
        <f>IF([1]Grants!A187="","",CONCATENATE('[1]#fixed_data'!$B$2&amp;[1]Grants!A187))</f>
        <v>360G-BallingerCT-1806-TMC-3</v>
      </c>
      <c r="B186" s="11" t="str">
        <f>IF([1]Grants!A187="","",CONCATENATE("Grant to "&amp;I186))</f>
        <v>Grant to Together Middlesbrough &amp; Cleveland</v>
      </c>
      <c r="C186" s="11" t="str">
        <f>IF([1]Grants!A187="","",IF([1]Grants!U187="","",[1]Grants!U187))</f>
        <v>Feast of Fun / Community project</v>
      </c>
      <c r="D186" s="11" t="str">
        <f>IF([1]Grants!A187="","",'[1]#fixed_data'!$B$3)</f>
        <v>GBP</v>
      </c>
      <c r="E186" s="12">
        <f>IF([1]Grants!A187="","",[1]Grants!F187)</f>
        <v>40000</v>
      </c>
      <c r="F186" s="13">
        <f>IF([1]Grants!A187="","",[1]Grants!C187)</f>
        <v>43273</v>
      </c>
      <c r="G186" s="14">
        <f>IF([1]Grants!A187="","",[1]Grants!D187*12)</f>
        <v>36</v>
      </c>
      <c r="H186" s="11" t="str">
        <f>IF([1]Grants!A187="","",IF(AND(J186="",K186="",[1]Grants!K187=""),'[1]#fixed_data'!$B$4&amp;SUBSTITUTE(I186," ","-"),IF([1]Grants!K187&lt;&gt;"","GB-EDU-"&amp;[1]Grants!K187,IF(J186="","GB-COH-"&amp;K186,"GB-CHC-"&amp;J186))))</f>
        <v>GB-CHC-1159355</v>
      </c>
      <c r="I186" s="11" t="str">
        <f>IF([1]Grants!A187="","",[1]Grants!B187)</f>
        <v>Together Middlesbrough &amp; Cleveland</v>
      </c>
      <c r="J186" s="15">
        <f>IF([1]Grants!A187="","",IF(ISBLANK([1]Grants!H187),"",[1]Grants!H187))</f>
        <v>1159355</v>
      </c>
      <c r="K186" s="15" t="str">
        <f>IF([1]Grants!A187="","",IF(ISBLANK([1]Grants!I187),"",TEXT([1]Grants!I187,"00000000")))</f>
        <v/>
      </c>
      <c r="L186" s="11" t="str">
        <f>IF([1]Grants!A187="","",IF([1]Grants!L187="","",[1]Grants!L187))</f>
        <v>TS3 6LD</v>
      </c>
      <c r="M186" s="11" t="str">
        <f>IF([1]Grants!A187="","",IF([1]Grants!G187="","",[1]Grants!G187))</f>
        <v>Middlesbrough</v>
      </c>
      <c r="N186" s="11" t="str">
        <f>IF([1]Grants!A187="","",IF([1]Grants!G187="","",VLOOKUP(M186,'[1]#fixed_data'!$A$12:$C$27,2,0)))</f>
        <v>E06000002</v>
      </c>
      <c r="O186" s="11" t="str">
        <f>IF([1]Grants!A187="","",IF(M186="","",VLOOKUP(M186,'[1]#fixed_data'!$A$12:$C$27,3,0)))</f>
        <v>UA</v>
      </c>
      <c r="P186" s="11" t="str">
        <f>IF([1]Grants!A187="","",'[1]#fixed_data'!$B$5)</f>
        <v>GB-CHC-1121739</v>
      </c>
      <c r="Q186" s="11" t="str">
        <f>IF([1]Grants!A187="","",'[1]#fixed_data'!$B$6)</f>
        <v>The Ballinger Charitable Trust</v>
      </c>
      <c r="R186" s="16" t="str">
        <f>IF([1]Grants!A187="","",IF([1]Grants!M187="","",IF([1]Grants!M187="YP","Young people",IF([1]Grants!M187="OP","Older people",IF([1]Grants!M187="C","Community")))))</f>
        <v>Community</v>
      </c>
      <c r="S186" s="17">
        <f ca="1">IF([1]Grants!A187="","",'[1]#fixed_data'!$B$7)</f>
        <v>44246</v>
      </c>
      <c r="T186" s="11" t="str">
        <f>IF([1]Grants!A187="","",'[1]#fixed_data'!$B$8)</f>
        <v>https://www.ballingercharitabletrust.org.uk/</v>
      </c>
    </row>
    <row r="187" spans="1:20">
      <c r="A187" s="11" t="str">
        <f>IF([1]Grants!A188="","",CONCATENATE('[1]#fixed_data'!$B$2&amp;[1]Grants!A188))</f>
        <v>360G-BallingerCT-1809-TC-2</v>
      </c>
      <c r="B187" s="11" t="str">
        <f>IF([1]Grants!A188="","",CONCATENATE("Grant to "&amp;I187))</f>
        <v>Grant to Trinity Centre</v>
      </c>
      <c r="C187" s="11" t="str">
        <f>IF([1]Grants!A188="","",IF([1]Grants!U188="","",[1]Grants!U188))</f>
        <v>Towards core costs of operation</v>
      </c>
      <c r="D187" s="11" t="str">
        <f>IF([1]Grants!A188="","",'[1]#fixed_data'!$B$3)</f>
        <v>GBP</v>
      </c>
      <c r="E187" s="12">
        <f>IF([1]Grants!A188="","",[1]Grants!F188)</f>
        <v>5550</v>
      </c>
      <c r="F187" s="13">
        <f>IF([1]Grants!A188="","",[1]Grants!C188)</f>
        <v>43364</v>
      </c>
      <c r="G187" s="14">
        <f>IF([1]Grants!A188="","",[1]Grants!D188*12)</f>
        <v>24</v>
      </c>
      <c r="H187" s="11" t="str">
        <f>IF([1]Grants!A188="","",IF(AND(J187="",K187="",[1]Grants!K188=""),'[1]#fixed_data'!$B$4&amp;SUBSTITUTE(I187," ","-"),IF([1]Grants!K188&lt;&gt;"","GB-EDU-"&amp;[1]Grants!K188,IF(J187="","GB-COH-"&amp;K187,"GB-CHC-"&amp;J187))))</f>
        <v>GB-CHC-1164224</v>
      </c>
      <c r="I187" s="11" t="str">
        <f>IF([1]Grants!A188="","",[1]Grants!B188)</f>
        <v>Trinity Centre</v>
      </c>
      <c r="J187" s="15">
        <f>IF([1]Grants!A188="","",IF(ISBLANK([1]Grants!H188),"",[1]Grants!H188))</f>
        <v>1164224</v>
      </c>
      <c r="K187" s="15" t="str">
        <f>IF([1]Grants!A188="","",IF(ISBLANK([1]Grants!I188),"",TEXT([1]Grants!I188,"00000000")))</f>
        <v/>
      </c>
      <c r="L187" s="11" t="str">
        <f>IF([1]Grants!A188="","",IF([1]Grants!L188="","",[1]Grants!L188))</f>
        <v>TS3 6LD</v>
      </c>
      <c r="M187" s="11" t="str">
        <f>IF([1]Grants!A188="","",IF([1]Grants!G188="","",[1]Grants!G188))</f>
        <v>Middlesbrough</v>
      </c>
      <c r="N187" s="11" t="str">
        <f>IF([1]Grants!A188="","",IF([1]Grants!G188="","",VLOOKUP(M187,'[1]#fixed_data'!$A$12:$C$27,2,0)))</f>
        <v>E06000002</v>
      </c>
      <c r="O187" s="11" t="str">
        <f>IF([1]Grants!A188="","",IF(M187="","",VLOOKUP(M187,'[1]#fixed_data'!$A$12:$C$27,3,0)))</f>
        <v>UA</v>
      </c>
      <c r="P187" s="11" t="str">
        <f>IF([1]Grants!A188="","",'[1]#fixed_data'!$B$5)</f>
        <v>GB-CHC-1121739</v>
      </c>
      <c r="Q187" s="11" t="str">
        <f>IF([1]Grants!A188="","",'[1]#fixed_data'!$B$6)</f>
        <v>The Ballinger Charitable Trust</v>
      </c>
      <c r="R187" s="16" t="str">
        <f>IF([1]Grants!A188="","",IF([1]Grants!M188="","",IF([1]Grants!M188="YP","Young people",IF([1]Grants!M188="OP","Older people",IF([1]Grants!M188="C","Community")))))</f>
        <v>Young people</v>
      </c>
      <c r="S187" s="17">
        <f ca="1">IF([1]Grants!A188="","",'[1]#fixed_data'!$B$7)</f>
        <v>44246</v>
      </c>
      <c r="T187" s="11" t="str">
        <f>IF([1]Grants!A188="","",'[1]#fixed_data'!$B$8)</f>
        <v>https://www.ballingercharitabletrust.org.uk/</v>
      </c>
    </row>
    <row r="188" spans="1:20">
      <c r="A188" s="11" t="str">
        <f>IF([1]Grants!A189="","",CONCATENATE('[1]#fixed_data'!$B$2&amp;[1]Grants!A189))</f>
        <v>360G-BallingerCT-1903-UCCT-3</v>
      </c>
      <c r="B188" s="11" t="str">
        <f>IF([1]Grants!A189="","",CONCATENATE("Grant to "&amp;I188))</f>
        <v>Grant to Upper Coquetdale Community Transport</v>
      </c>
      <c r="C188" s="11" t="str">
        <f>IF([1]Grants!A189="","",IF([1]Grants!U189="","",[1]Grants!U189))</f>
        <v>Transport Manager</v>
      </c>
      <c r="D188" s="11" t="str">
        <f>IF([1]Grants!A189="","",'[1]#fixed_data'!$B$3)</f>
        <v>GBP</v>
      </c>
      <c r="E188" s="12">
        <f>IF([1]Grants!A189="","",[1]Grants!F189)</f>
        <v>27000</v>
      </c>
      <c r="F188" s="13">
        <f>IF([1]Grants!A189="","",[1]Grants!C189)</f>
        <v>43525</v>
      </c>
      <c r="G188" s="14">
        <f>IF([1]Grants!A189="","",[1]Grants!D189*12)</f>
        <v>36</v>
      </c>
      <c r="H188" s="11" t="str">
        <f>IF([1]Grants!A189="","",IF(AND(J188="",K188="",[1]Grants!K189=""),'[1]#fixed_data'!$B$4&amp;SUBSTITUTE(I188," ","-"),IF([1]Grants!K189&lt;&gt;"","GB-EDU-"&amp;[1]Grants!K189,IF(J188="","GB-COH-"&amp;K188,"GB-CHC-"&amp;J188))))</f>
        <v>GB-CHC-1105007</v>
      </c>
      <c r="I188" s="11" t="str">
        <f>IF([1]Grants!A189="","",[1]Grants!B189)</f>
        <v>Upper Coquetdale Community Transport</v>
      </c>
      <c r="J188" s="15">
        <f>IF([1]Grants!A189="","",IF(ISBLANK([1]Grants!H189),"",[1]Grants!H189))</f>
        <v>1105007</v>
      </c>
      <c r="K188" s="15" t="str">
        <f>IF([1]Grants!A189="","",IF(ISBLANK([1]Grants!I189),"",TEXT([1]Grants!I189,"00000000")))</f>
        <v/>
      </c>
      <c r="L188" s="11" t="str">
        <f>IF([1]Grants!A189="","",IF([1]Grants!L189="","",[1]Grants!L189))</f>
        <v>NE65 7NE</v>
      </c>
      <c r="M188" s="11" t="str">
        <f>IF([1]Grants!A189="","",IF([1]Grants!G189="","",[1]Grants!G189))</f>
        <v>Northumberland</v>
      </c>
      <c r="N188" s="11" t="str">
        <f>IF([1]Grants!A189="","",IF([1]Grants!G189="","",VLOOKUP(M188,'[1]#fixed_data'!$A$12:$C$27,2,0)))</f>
        <v>E06000057</v>
      </c>
      <c r="O188" s="11" t="str">
        <f>IF([1]Grants!A189="","",IF(M188="","",VLOOKUP(M188,'[1]#fixed_data'!$A$12:$C$27,3,0)))</f>
        <v>UA</v>
      </c>
      <c r="P188" s="11" t="str">
        <f>IF([1]Grants!A189="","",'[1]#fixed_data'!$B$5)</f>
        <v>GB-CHC-1121739</v>
      </c>
      <c r="Q188" s="11" t="str">
        <f>IF([1]Grants!A189="","",'[1]#fixed_data'!$B$6)</f>
        <v>The Ballinger Charitable Trust</v>
      </c>
      <c r="R188" s="16" t="str">
        <f>IF([1]Grants!A189="","",IF([1]Grants!M189="","",IF([1]Grants!M189="YP","Young people",IF([1]Grants!M189="OP","Older people",IF([1]Grants!M189="C","Community")))))</f>
        <v>Community</v>
      </c>
      <c r="S188" s="17">
        <f ca="1">IF([1]Grants!A189="","",'[1]#fixed_data'!$B$7)</f>
        <v>44246</v>
      </c>
      <c r="T188" s="11" t="str">
        <f>IF([1]Grants!A189="","",'[1]#fixed_data'!$B$8)</f>
        <v>https://www.ballingercharitabletrust.org.uk/</v>
      </c>
    </row>
    <row r="189" spans="1:20">
      <c r="A189" s="11" t="str">
        <f>IF([1]Grants!A190="","",CONCATENATE('[1]#fixed_data'!$B$2&amp;[1]Grants!A190))</f>
        <v>360G-BallingerCT-1809-UTASS-3</v>
      </c>
      <c r="B189" s="11" t="str">
        <f>IF([1]Grants!A190="","",CONCATENATE("Grant to "&amp;I189))</f>
        <v>Grant to Upper Teesdale Agricultural Support Service</v>
      </c>
      <c r="C189" s="11" t="str">
        <f>IF([1]Grants!A190="","",IF([1]Grants!U190="","",[1]Grants!U190))</f>
        <v>Towards core costs of operation</v>
      </c>
      <c r="D189" s="11" t="str">
        <f>IF([1]Grants!A190="","",'[1]#fixed_data'!$B$3)</f>
        <v>GBP</v>
      </c>
      <c r="E189" s="12">
        <f>IF([1]Grants!A190="","",[1]Grants!F190)</f>
        <v>45000</v>
      </c>
      <c r="F189" s="13">
        <f>IF([1]Grants!A190="","",[1]Grants!C190)</f>
        <v>43364</v>
      </c>
      <c r="G189" s="14">
        <f>IF([1]Grants!A190="","",[1]Grants!D190*12)</f>
        <v>36</v>
      </c>
      <c r="H189" s="11" t="str">
        <f>IF([1]Grants!A190="","",IF(AND(J189="",K189="",[1]Grants!K190=""),'[1]#fixed_data'!$B$4&amp;SUBSTITUTE(I189," ","-"),IF([1]Grants!K190&lt;&gt;"","GB-EDU-"&amp;[1]Grants!K190,IF(J189="","GB-COH-"&amp;K189,"GB-CHC-"&amp;J189))))</f>
        <v>GB-CHC-1105007</v>
      </c>
      <c r="I189" s="11" t="str">
        <f>IF([1]Grants!A190="","",[1]Grants!B190)</f>
        <v>Upper Teesdale Agricultural Support Service</v>
      </c>
      <c r="J189" s="15">
        <f>IF([1]Grants!A190="","",IF(ISBLANK([1]Grants!H190),"",[1]Grants!H190))</f>
        <v>1105007</v>
      </c>
      <c r="K189" s="15" t="str">
        <f>IF([1]Grants!A190="","",IF(ISBLANK([1]Grants!I190),"",TEXT([1]Grants!I190,"00000000")))</f>
        <v/>
      </c>
      <c r="L189" s="11" t="str">
        <f>IF([1]Grants!A190="","",IF([1]Grants!L190="","",[1]Grants!L190))</f>
        <v>NE65 7EP</v>
      </c>
      <c r="M189" s="11" t="str">
        <f>IF([1]Grants!A190="","",IF([1]Grants!G190="","",[1]Grants!G190))</f>
        <v>Co. Durham</v>
      </c>
      <c r="N189" s="11" t="str">
        <f>IF([1]Grants!A190="","",IF([1]Grants!G190="","",VLOOKUP(M189,'[1]#fixed_data'!$A$12:$C$27,2,0)))</f>
        <v>E06000047</v>
      </c>
      <c r="O189" s="11" t="str">
        <f>IF([1]Grants!A190="","",IF(M189="","",VLOOKUP(M189,'[1]#fixed_data'!$A$12:$C$27,3,0)))</f>
        <v>UA</v>
      </c>
      <c r="P189" s="11" t="str">
        <f>IF([1]Grants!A190="","",'[1]#fixed_data'!$B$5)</f>
        <v>GB-CHC-1121739</v>
      </c>
      <c r="Q189" s="11" t="str">
        <f>IF([1]Grants!A190="","",'[1]#fixed_data'!$B$6)</f>
        <v>The Ballinger Charitable Trust</v>
      </c>
      <c r="R189" s="16" t="str">
        <f>IF([1]Grants!A190="","",IF([1]Grants!M190="","",IF([1]Grants!M190="YP","Young people",IF([1]Grants!M190="OP","Older people",IF([1]Grants!M190="C","Community")))))</f>
        <v>Community</v>
      </c>
      <c r="S189" s="17">
        <f ca="1">IF([1]Grants!A190="","",'[1]#fixed_data'!$B$7)</f>
        <v>44246</v>
      </c>
      <c r="T189" s="11" t="str">
        <f>IF([1]Grants!A190="","",'[1]#fixed_data'!$B$8)</f>
        <v>https://www.ballingercharitabletrust.org.uk/</v>
      </c>
    </row>
    <row r="190" spans="1:20">
      <c r="A190" s="11" t="str">
        <f>IF([1]Grants!A191="","",CONCATENATE('[1]#fixed_data'!$B$2&amp;[1]Grants!A191))</f>
        <v>360G-BallingerCT-1809-UV-3</v>
      </c>
      <c r="B190" s="11" t="str">
        <f>IF([1]Grants!A191="","",CONCATENATE("Grant to "&amp;I190))</f>
        <v>Grant to Useful Vision</v>
      </c>
      <c r="C190" s="11" t="str">
        <f>IF([1]Grants!A191="","",IF([1]Grants!U191="","",[1]Grants!U191))</f>
        <v>Volunteer co-ordinator</v>
      </c>
      <c r="D190" s="11" t="str">
        <f>IF([1]Grants!A191="","",'[1]#fixed_data'!$B$3)</f>
        <v>GBP</v>
      </c>
      <c r="E190" s="12">
        <f>IF([1]Grants!A191="","",[1]Grants!F191)</f>
        <v>30600</v>
      </c>
      <c r="F190" s="13">
        <f>IF([1]Grants!A191="","",[1]Grants!C191)</f>
        <v>43364</v>
      </c>
      <c r="G190" s="14">
        <f>IF([1]Grants!A191="","",[1]Grants!D191*12)</f>
        <v>36</v>
      </c>
      <c r="H190" s="11" t="str">
        <f>IF([1]Grants!A191="","",IF(AND(J190="",K190="",[1]Grants!K191=""),'[1]#fixed_data'!$B$4&amp;SUBSTITUTE(I190," ","-"),IF([1]Grants!K191&lt;&gt;"","GB-EDU-"&amp;[1]Grants!K191,IF(J190="","GB-COH-"&amp;K190,"GB-CHC-"&amp;J190))))</f>
        <v>GB-CHC-1108824</v>
      </c>
      <c r="I190" s="11" t="str">
        <f>IF([1]Grants!A191="","",[1]Grants!B191)</f>
        <v>Useful Vision</v>
      </c>
      <c r="J190" s="15">
        <f>IF([1]Grants!A191="","",IF(ISBLANK([1]Grants!H191),"",[1]Grants!H191))</f>
        <v>1108824</v>
      </c>
      <c r="K190" s="15" t="str">
        <f>IF([1]Grants!A191="","",IF(ISBLANK([1]Grants!I191),"",TEXT([1]Grants!I191,"00000000")))</f>
        <v/>
      </c>
      <c r="L190" s="11" t="str">
        <f>IF([1]Grants!A191="","",IF([1]Grants!L191="","",[1]Grants!L191))</f>
        <v>NE15 8LN</v>
      </c>
      <c r="M190" s="11" t="str">
        <f>IF([1]Grants!A191="","",IF([1]Grants!G191="","",[1]Grants!G191))</f>
        <v>Newcastle</v>
      </c>
      <c r="N190" s="11" t="str">
        <f>IF([1]Grants!A191="","",IF([1]Grants!G191="","",VLOOKUP(M190,'[1]#fixed_data'!$A$12:$C$27,2,0)))</f>
        <v>E08000021</v>
      </c>
      <c r="O190" s="11" t="str">
        <f>IF([1]Grants!A191="","",IF(M190="","",VLOOKUP(M190,'[1]#fixed_data'!$A$12:$C$27,3,0)))</f>
        <v>MD</v>
      </c>
      <c r="P190" s="11" t="str">
        <f>IF([1]Grants!A191="","",'[1]#fixed_data'!$B$5)</f>
        <v>GB-CHC-1121739</v>
      </c>
      <c r="Q190" s="11" t="str">
        <f>IF([1]Grants!A191="","",'[1]#fixed_data'!$B$6)</f>
        <v>The Ballinger Charitable Trust</v>
      </c>
      <c r="R190" s="16" t="str">
        <f>IF([1]Grants!A191="","",IF([1]Grants!M191="","",IF([1]Grants!M191="YP","Young people",IF([1]Grants!M191="OP","Older people",IF([1]Grants!M191="C","Community")))))</f>
        <v>Young people</v>
      </c>
      <c r="S190" s="17">
        <f ca="1">IF([1]Grants!A191="","",'[1]#fixed_data'!$B$7)</f>
        <v>44246</v>
      </c>
      <c r="T190" s="11" t="str">
        <f>IF([1]Grants!A191="","",'[1]#fixed_data'!$B$8)</f>
        <v>https://www.ballingercharitabletrust.org.uk/</v>
      </c>
    </row>
    <row r="191" spans="1:20">
      <c r="A191" s="11" t="str">
        <f>IF([1]Grants!A192="","",CONCATENATE('[1]#fixed_data'!$B$2&amp;[1]Grants!A192))</f>
        <v>360G-BallingerCT-2002-WWIN-3</v>
      </c>
      <c r="B191" s="11" t="str">
        <f>IF([1]Grants!A192="","",CONCATENATE("Grant to "&amp;I191))</f>
        <v>Grant to Wearside Women in Need</v>
      </c>
      <c r="C191" s="11" t="str">
        <f>IF([1]Grants!A192="","",IF([1]Grants!U192="","",[1]Grants!U192))</f>
        <v>Core costs - salary</v>
      </c>
      <c r="D191" s="11" t="str">
        <f>IF([1]Grants!A192="","",'[1]#fixed_data'!$B$3)</f>
        <v>GBP</v>
      </c>
      <c r="E191" s="12">
        <f>IF([1]Grants!A192="","",[1]Grants!F192)</f>
        <v>45000</v>
      </c>
      <c r="F191" s="13">
        <f>IF([1]Grants!A192="","",[1]Grants!C192)</f>
        <v>43889</v>
      </c>
      <c r="G191" s="14">
        <f>IF([1]Grants!A192="","",[1]Grants!D192*12)</f>
        <v>36</v>
      </c>
      <c r="H191" s="11" t="str">
        <f>IF([1]Grants!A192="","",IF(AND(J191="",K191="",[1]Grants!K192=""),'[1]#fixed_data'!$B$4&amp;SUBSTITUTE(I191," ","-"),IF([1]Grants!K192&lt;&gt;"","GB-EDU-"&amp;[1]Grants!K192,IF(J191="","GB-COH-"&amp;K191,"GB-CHC-"&amp;J191))))</f>
        <v>GB-CHC-1181932</v>
      </c>
      <c r="I191" s="11" t="str">
        <f>IF([1]Grants!A192="","",[1]Grants!B192)</f>
        <v>Wearside Women in Need</v>
      </c>
      <c r="J191" s="15">
        <f>IF([1]Grants!A192="","",IF(ISBLANK([1]Grants!H192),"",[1]Grants!H192))</f>
        <v>1181932</v>
      </c>
      <c r="K191" s="15" t="str">
        <f>IF([1]Grants!A192="","",IF(ISBLANK([1]Grants!I192),"",TEXT([1]Grants!I192,"00000000")))</f>
        <v/>
      </c>
      <c r="L191" s="11" t="str">
        <f>IF([1]Grants!A192="","",IF([1]Grants!L192="","",[1]Grants!L192))</f>
        <v>NE37 2BA</v>
      </c>
      <c r="M191" s="11" t="str">
        <f>IF([1]Grants!A192="","",IF([1]Grants!G192="","",[1]Grants!G192))</f>
        <v>Sunderland</v>
      </c>
      <c r="N191" s="11" t="str">
        <f>IF([1]Grants!A192="","",IF([1]Grants!G192="","",VLOOKUP(M191,'[1]#fixed_data'!$A$12:$C$27,2,0)))</f>
        <v>E08000024</v>
      </c>
      <c r="O191" s="11" t="str">
        <f>IF([1]Grants!A192="","",IF(M191="","",VLOOKUP(M191,'[1]#fixed_data'!$A$12:$C$27,3,0)))</f>
        <v>MD</v>
      </c>
      <c r="P191" s="11" t="str">
        <f>IF([1]Grants!A192="","",'[1]#fixed_data'!$B$5)</f>
        <v>GB-CHC-1121739</v>
      </c>
      <c r="Q191" s="11" t="str">
        <f>IF([1]Grants!A192="","",'[1]#fixed_data'!$B$6)</f>
        <v>The Ballinger Charitable Trust</v>
      </c>
      <c r="R191" s="16" t="str">
        <f>IF([1]Grants!A192="","",IF([1]Grants!M192="","",IF([1]Grants!M192="YP","Young people",IF([1]Grants!M192="OP","Older people",IF([1]Grants!M192="C","Community")))))</f>
        <v>Community</v>
      </c>
      <c r="S191" s="17">
        <f ca="1">IF([1]Grants!A192="","",'[1]#fixed_data'!$B$7)</f>
        <v>44246</v>
      </c>
      <c r="T191" s="11" t="str">
        <f>IF([1]Grants!A192="","",'[1]#fixed_data'!$B$8)</f>
        <v>https://www.ballingercharitabletrust.org.uk/</v>
      </c>
    </row>
    <row r="192" spans="1:20">
      <c r="A192" s="11" t="str">
        <f>IF([1]Grants!A193="","",CONCATENATE('[1]#fixed_data'!$B$2&amp;[1]Grants!A193))</f>
        <v>360G-BallingerCT-1806-WEWGC-2</v>
      </c>
      <c r="B192" s="11" t="str">
        <f>IF([1]Grants!A193="","",CONCATENATE("Grant to "&amp;I192))</f>
        <v xml:space="preserve">Grant to West End Women &amp; Girls Centre </v>
      </c>
      <c r="C192" s="11" t="str">
        <f>IF([1]Grants!A193="","",IF([1]Grants!U193="","",[1]Grants!U193))</f>
        <v>Towards core costs of operation</v>
      </c>
      <c r="D192" s="11" t="str">
        <f>IF([1]Grants!A193="","",'[1]#fixed_data'!$B$3)</f>
        <v>GBP</v>
      </c>
      <c r="E192" s="12">
        <f>IF([1]Grants!A193="","",[1]Grants!F193)</f>
        <v>40000</v>
      </c>
      <c r="F192" s="13">
        <f>IF([1]Grants!A193="","",[1]Grants!C193)</f>
        <v>43273</v>
      </c>
      <c r="G192" s="14">
        <f>IF([1]Grants!A193="","",[1]Grants!D193*12)</f>
        <v>24</v>
      </c>
      <c r="H192" s="11" t="str">
        <f>IF([1]Grants!A193="","",IF(AND(J192="",K192="",[1]Grants!K193=""),'[1]#fixed_data'!$B$4&amp;SUBSTITUTE(I192," ","-"),IF([1]Grants!K193&lt;&gt;"","GB-EDU-"&amp;[1]Grants!K193,IF(J192="","GB-COH-"&amp;K192,"GB-CHC-"&amp;J192))))</f>
        <v>GB-CHC-1160161</v>
      </c>
      <c r="I192" s="11" t="str">
        <f>IF([1]Grants!A193="","",[1]Grants!B193)</f>
        <v xml:space="preserve">West End Women &amp; Girls Centre </v>
      </c>
      <c r="J192" s="15">
        <f>IF([1]Grants!A193="","",IF(ISBLANK([1]Grants!H193),"",[1]Grants!H193))</f>
        <v>1160161</v>
      </c>
      <c r="K192" s="15" t="str">
        <f>IF([1]Grants!A193="","",IF(ISBLANK([1]Grants!I193),"",TEXT([1]Grants!I193,"00000000")))</f>
        <v/>
      </c>
      <c r="L192" s="11" t="str">
        <f>IF([1]Grants!A193="","",IF([1]Grants!L193="","",[1]Grants!L193))</f>
        <v>NE4 6SQ</v>
      </c>
      <c r="M192" s="11" t="str">
        <f>IF([1]Grants!A193="","",IF([1]Grants!G193="","",[1]Grants!G193))</f>
        <v>Newcastle</v>
      </c>
      <c r="N192" s="11" t="str">
        <f>IF([1]Grants!A193="","",IF([1]Grants!G193="","",VLOOKUP(M192,'[1]#fixed_data'!$A$12:$C$27,2,0)))</f>
        <v>E08000021</v>
      </c>
      <c r="O192" s="11" t="str">
        <f>IF([1]Grants!A193="","",IF(M192="","",VLOOKUP(M192,'[1]#fixed_data'!$A$12:$C$27,3,0)))</f>
        <v>MD</v>
      </c>
      <c r="P192" s="11" t="str">
        <f>IF([1]Grants!A193="","",'[1]#fixed_data'!$B$5)</f>
        <v>GB-CHC-1121739</v>
      </c>
      <c r="Q192" s="11" t="str">
        <f>IF([1]Grants!A193="","",'[1]#fixed_data'!$B$6)</f>
        <v>The Ballinger Charitable Trust</v>
      </c>
      <c r="R192" s="16" t="str">
        <f>IF([1]Grants!A193="","",IF([1]Grants!M193="","",IF([1]Grants!M193="YP","Young people",IF([1]Grants!M193="OP","Older people",IF([1]Grants!M193="C","Community")))))</f>
        <v>Young people</v>
      </c>
      <c r="S192" s="17">
        <f ca="1">IF([1]Grants!A193="","",'[1]#fixed_data'!$B$7)</f>
        <v>44246</v>
      </c>
      <c r="T192" s="11" t="str">
        <f>IF([1]Grants!A193="","",'[1]#fixed_data'!$B$8)</f>
        <v>https://www.ballingercharitabletrust.org.uk/</v>
      </c>
    </row>
    <row r="193" spans="1:20">
      <c r="A193" s="11" t="str">
        <f>IF([1]Grants!A194="","",CONCATENATE('[1]#fixed_data'!$B$2&amp;[1]Grants!A194))</f>
        <v>360G-BallingerCT-1912-WEWGC-NYP-3</v>
      </c>
      <c r="B193" s="11" t="str">
        <f>IF([1]Grants!A194="","",CONCATENATE("Grant to "&amp;I193))</f>
        <v xml:space="preserve">Grant to West End Women &amp; Girls Centre (NYP) </v>
      </c>
      <c r="C193" s="11" t="str">
        <f>IF([1]Grants!A194="","",IF([1]Grants!U194="","",[1]Grants!U194))</f>
        <v>Neighbourhood Youth Project</v>
      </c>
      <c r="D193" s="11" t="str">
        <f>IF([1]Grants!A194="","",'[1]#fixed_data'!$B$3)</f>
        <v>GBP</v>
      </c>
      <c r="E193" s="12">
        <f>IF([1]Grants!A194="","",[1]Grants!F194)</f>
        <v>32964</v>
      </c>
      <c r="F193" s="13">
        <f>IF([1]Grants!A194="","",[1]Grants!C194)</f>
        <v>43805</v>
      </c>
      <c r="G193" s="14">
        <f>IF([1]Grants!A194="","",[1]Grants!D194*12)</f>
        <v>36</v>
      </c>
      <c r="H193" s="11" t="str">
        <f>IF([1]Grants!A194="","",IF(AND(J193="",K193="",[1]Grants!K194=""),'[1]#fixed_data'!$B$4&amp;SUBSTITUTE(I193," ","-"),IF([1]Grants!K194&lt;&gt;"","GB-EDU-"&amp;[1]Grants!K194,IF(J193="","GB-COH-"&amp;K193,"GB-CHC-"&amp;J193))))</f>
        <v>GB-CHC-1160161</v>
      </c>
      <c r="I193" s="11" t="str">
        <f>IF([1]Grants!A194="","",[1]Grants!B194)</f>
        <v xml:space="preserve">West End Women &amp; Girls Centre (NYP) </v>
      </c>
      <c r="J193" s="15">
        <f>IF([1]Grants!A194="","",IF(ISBLANK([1]Grants!H194),"",[1]Grants!H194))</f>
        <v>1160161</v>
      </c>
      <c r="K193" s="15" t="str">
        <f>IF([1]Grants!A194="","",IF(ISBLANK([1]Grants!I194),"",TEXT([1]Grants!I194,"00000000")))</f>
        <v/>
      </c>
      <c r="L193" s="11" t="str">
        <f>IF([1]Grants!A194="","",IF([1]Grants!L194="","",[1]Grants!L194))</f>
        <v>NE4 6SQ</v>
      </c>
      <c r="M193" s="11" t="str">
        <f>IF([1]Grants!A194="","",IF([1]Grants!G194="","",[1]Grants!G194))</f>
        <v>Newcastle</v>
      </c>
      <c r="N193" s="11" t="str">
        <f>IF([1]Grants!A194="","",IF([1]Grants!G194="","",VLOOKUP(M193,'[1]#fixed_data'!$A$12:$C$27,2,0)))</f>
        <v>E08000021</v>
      </c>
      <c r="O193" s="11" t="str">
        <f>IF([1]Grants!A194="","",IF(M193="","",VLOOKUP(M193,'[1]#fixed_data'!$A$12:$C$27,3,0)))</f>
        <v>MD</v>
      </c>
      <c r="P193" s="11" t="str">
        <f>IF([1]Grants!A194="","",'[1]#fixed_data'!$B$5)</f>
        <v>GB-CHC-1121739</v>
      </c>
      <c r="Q193" s="11" t="str">
        <f>IF([1]Grants!A194="","",'[1]#fixed_data'!$B$6)</f>
        <v>The Ballinger Charitable Trust</v>
      </c>
      <c r="R193" s="16" t="str">
        <f>IF([1]Grants!A194="","",IF([1]Grants!M194="","",IF([1]Grants!M194="YP","Young people",IF([1]Grants!M194="OP","Older people",IF([1]Grants!M194="C","Community")))))</f>
        <v>Young people</v>
      </c>
      <c r="S193" s="17">
        <f ca="1">IF([1]Grants!A194="","",'[1]#fixed_data'!$B$7)</f>
        <v>44246</v>
      </c>
      <c r="T193" s="11" t="str">
        <f>IF([1]Grants!A194="","",'[1]#fixed_data'!$B$8)</f>
        <v>https://www.ballingercharitabletrust.org.uk/</v>
      </c>
    </row>
    <row r="194" spans="1:20">
      <c r="A194" s="11" t="str">
        <f>IF([1]Grants!A195="","",CONCATENATE('[1]#fixed_data'!$B$2&amp;[1]Grants!A195))</f>
        <v>360G-BallingerCT-1906-WVP-3</v>
      </c>
      <c r="B194" s="11" t="str">
        <f>IF([1]Grants!A195="","",CONCATENATE("Grant to "&amp;I194))</f>
        <v>Grant to West View Project Children &amp; Young People's Activity Centre</v>
      </c>
      <c r="C194" s="11" t="str">
        <f>IF([1]Grants!A195="","",IF([1]Grants!U195="","",[1]Grants!U195))</f>
        <v>Towards core costs of operation</v>
      </c>
      <c r="D194" s="11" t="str">
        <f>IF([1]Grants!A195="","",'[1]#fixed_data'!$B$3)</f>
        <v>GBP</v>
      </c>
      <c r="E194" s="12">
        <f>IF([1]Grants!A195="","",[1]Grants!F195)</f>
        <v>36000</v>
      </c>
      <c r="F194" s="13">
        <f>IF([1]Grants!A195="","",[1]Grants!C195)</f>
        <v>43630</v>
      </c>
      <c r="G194" s="14">
        <f>IF([1]Grants!A195="","",[1]Grants!D195*12)</f>
        <v>36</v>
      </c>
      <c r="H194" s="11" t="str">
        <f>IF([1]Grants!A195="","",IF(AND(J194="",K194="",[1]Grants!K195=""),'[1]#fixed_data'!$B$4&amp;SUBSTITUTE(I194," ","-"),IF([1]Grants!K195&lt;&gt;"","GB-EDU-"&amp;[1]Grants!K195,IF(J194="","GB-COH-"&amp;K194,"GB-CHC-"&amp;J194))))</f>
        <v>GB-COH-11093288</v>
      </c>
      <c r="I194" s="11" t="str">
        <f>IF([1]Grants!A195="","",[1]Grants!B195)</f>
        <v>West View Project Children &amp; Young People's Activity Centre</v>
      </c>
      <c r="J194" s="15" t="str">
        <f>IF([1]Grants!A195="","",IF(ISBLANK([1]Grants!H195),"",[1]Grants!H195))</f>
        <v/>
      </c>
      <c r="K194" s="15" t="str">
        <f>IF([1]Grants!A195="","",IF(ISBLANK([1]Grants!I195),"",TEXT([1]Grants!I195,"00000000")))</f>
        <v>11093288</v>
      </c>
      <c r="L194" s="11" t="str">
        <f>IF([1]Grants!A195="","",IF([1]Grants!L195="","",[1]Grants!L195))</f>
        <v>TS24 9JQ</v>
      </c>
      <c r="M194" s="11" t="str">
        <f>IF([1]Grants!A195="","",IF([1]Grants!G195="","",[1]Grants!G195))</f>
        <v>Hartlepool</v>
      </c>
      <c r="N194" s="11" t="str">
        <f>IF([1]Grants!A195="","",IF([1]Grants!G195="","",VLOOKUP(M194,'[1]#fixed_data'!$A$12:$C$27,2,0)))</f>
        <v>E06000001</v>
      </c>
      <c r="O194" s="11" t="str">
        <f>IF([1]Grants!A195="","",IF(M194="","",VLOOKUP(M194,'[1]#fixed_data'!$A$12:$C$27,3,0)))</f>
        <v>UA</v>
      </c>
      <c r="P194" s="11" t="str">
        <f>IF([1]Grants!A195="","",'[1]#fixed_data'!$B$5)</f>
        <v>GB-CHC-1121739</v>
      </c>
      <c r="Q194" s="11" t="str">
        <f>IF([1]Grants!A195="","",'[1]#fixed_data'!$B$6)</f>
        <v>The Ballinger Charitable Trust</v>
      </c>
      <c r="R194" s="16" t="str">
        <f>IF([1]Grants!A195="","",IF([1]Grants!M195="","",IF([1]Grants!M195="YP","Young people",IF([1]Grants!M195="OP","Older people",IF([1]Grants!M195="C","Community")))))</f>
        <v>Young people</v>
      </c>
      <c r="S194" s="17">
        <f ca="1">IF([1]Grants!A195="","",'[1]#fixed_data'!$B$7)</f>
        <v>44246</v>
      </c>
      <c r="T194" s="11" t="str">
        <f>IF([1]Grants!A195="","",'[1]#fixed_data'!$B$8)</f>
        <v>https://www.ballingercharitabletrust.org.uk/</v>
      </c>
    </row>
    <row r="195" spans="1:20">
      <c r="A195" s="11" t="str">
        <f>IF([1]Grants!A196="","",CONCATENATE('[1]#fixed_data'!$B$2&amp;[1]Grants!A196))</f>
        <v>360G-BallingerCT-2002-WT-1</v>
      </c>
      <c r="B195" s="11" t="str">
        <f>IF([1]Grants!A196="","",CONCATENATE("Grant to "&amp;I195))</f>
        <v>Grant to Wharton Trust (The)</v>
      </c>
      <c r="C195" s="11" t="str">
        <f>IF([1]Grants!A196="","",IF([1]Grants!U196="","",[1]Grants!U196))</f>
        <v>Youth service costs</v>
      </c>
      <c r="D195" s="11" t="str">
        <f>IF([1]Grants!A196="","",'[1]#fixed_data'!$B$3)</f>
        <v>GBP</v>
      </c>
      <c r="E195" s="12">
        <f>IF([1]Grants!A196="","",[1]Grants!F196)</f>
        <v>5000</v>
      </c>
      <c r="F195" s="13">
        <f>IF([1]Grants!A196="","",[1]Grants!C196)</f>
        <v>43889</v>
      </c>
      <c r="G195" s="14">
        <f>IF([1]Grants!A196="","",[1]Grants!D196*12)</f>
        <v>12</v>
      </c>
      <c r="H195" s="11" t="str">
        <f>IF([1]Grants!A196="","",IF(AND(J195="",K195="",[1]Grants!K196=""),'[1]#fixed_data'!$B$4&amp;SUBSTITUTE(I195," ","-"),IF([1]Grants!K196&lt;&gt;"","GB-EDU-"&amp;[1]Grants!K196,IF(J195="","GB-COH-"&amp;K195,"GB-CHC-"&amp;J195))))</f>
        <v>GB-CHC-1059956</v>
      </c>
      <c r="I195" s="11" t="str">
        <f>IF([1]Grants!A196="","",[1]Grants!B196)</f>
        <v>Wharton Trust (The)</v>
      </c>
      <c r="J195" s="15">
        <f>IF([1]Grants!A196="","",IF(ISBLANK([1]Grants!H196),"",[1]Grants!H196))</f>
        <v>1059956</v>
      </c>
      <c r="K195" s="15" t="str">
        <f>IF([1]Grants!A196="","",IF(ISBLANK([1]Grants!I196),"",TEXT([1]Grants!I196,"00000000")))</f>
        <v/>
      </c>
      <c r="L195" s="11" t="str">
        <f>IF([1]Grants!A196="","",IF([1]Grants!L196="","",[1]Grants!L196))</f>
        <v>TS24 8NS</v>
      </c>
      <c r="M195" s="11" t="str">
        <f>IF([1]Grants!A196="","",IF([1]Grants!G196="","",[1]Grants!G196))</f>
        <v>Hartlepool</v>
      </c>
      <c r="N195" s="11" t="str">
        <f>IF([1]Grants!A196="","",IF([1]Grants!G196="","",VLOOKUP(M195,'[1]#fixed_data'!$A$12:$C$27,2,0)))</f>
        <v>E06000001</v>
      </c>
      <c r="O195" s="11" t="str">
        <f>IF([1]Grants!A196="","",IF(M195="","",VLOOKUP(M195,'[1]#fixed_data'!$A$12:$C$27,3,0)))</f>
        <v>UA</v>
      </c>
      <c r="P195" s="11" t="str">
        <f>IF([1]Grants!A196="","",'[1]#fixed_data'!$B$5)</f>
        <v>GB-CHC-1121739</v>
      </c>
      <c r="Q195" s="11" t="str">
        <f>IF([1]Grants!A196="","",'[1]#fixed_data'!$B$6)</f>
        <v>The Ballinger Charitable Trust</v>
      </c>
      <c r="R195" s="16" t="str">
        <f>IF([1]Grants!A196="","",IF([1]Grants!M196="","",IF([1]Grants!M196="YP","Young people",IF([1]Grants!M196="OP","Older people",IF([1]Grants!M196="C","Community")))))</f>
        <v>Young people</v>
      </c>
      <c r="S195" s="17">
        <f ca="1">IF([1]Grants!A196="","",'[1]#fixed_data'!$B$7)</f>
        <v>44246</v>
      </c>
      <c r="T195" s="11" t="str">
        <f>IF([1]Grants!A196="","",'[1]#fixed_data'!$B$8)</f>
        <v>https://www.ballingercharitabletrust.org.uk/</v>
      </c>
    </row>
    <row r="196" spans="1:20">
      <c r="A196" s="11" t="str">
        <f>IF([1]Grants!A197="","",CONCATENATE('[1]#fixed_data'!$B$2&amp;[1]Grants!A197))</f>
        <v>360G-BallingerCT-1906-WUCIC-3</v>
      </c>
      <c r="B196" s="11" t="str">
        <f>IF([1]Grants!A197="","",CONCATENATE("Grant to "&amp;I196))</f>
        <v>Grant to Whippet Up CIC</v>
      </c>
      <c r="C196" s="11" t="str">
        <f>IF([1]Grants!A197="","",IF([1]Grants!U197="","",[1]Grants!U197))</f>
        <v>Dementia support</v>
      </c>
      <c r="D196" s="11" t="str">
        <f>IF([1]Grants!A197="","",'[1]#fixed_data'!$B$3)</f>
        <v>GBP</v>
      </c>
      <c r="E196" s="12">
        <f>IF([1]Grants!A197="","",[1]Grants!F197)</f>
        <v>28125</v>
      </c>
      <c r="F196" s="13">
        <f>IF([1]Grants!A197="","",[1]Grants!C197)</f>
        <v>43630</v>
      </c>
      <c r="G196" s="14">
        <f>IF([1]Grants!A197="","",[1]Grants!D197*12)</f>
        <v>36</v>
      </c>
      <c r="H196" s="11" t="str">
        <f>IF([1]Grants!A197="","",IF(AND(J196="",K196="",[1]Grants!K197=""),'[1]#fixed_data'!$B$4&amp;SUBSTITUTE(I196," ","-"),IF([1]Grants!K197&lt;&gt;"","GB-EDU-"&amp;[1]Grants!K197,IF(J196="","GB-COH-"&amp;K196,"GB-CHC-"&amp;J196))))</f>
        <v>GB-COH-11208593</v>
      </c>
      <c r="I196" s="11" t="str">
        <f>IF([1]Grants!A197="","",[1]Grants!B197)</f>
        <v>Whippet Up CIC</v>
      </c>
      <c r="J196" s="15" t="str">
        <f>IF([1]Grants!A197="","",IF(ISBLANK([1]Grants!H197),"",[1]Grants!H197))</f>
        <v/>
      </c>
      <c r="K196" s="15" t="str">
        <f>IF([1]Grants!A197="","",IF(ISBLANK([1]Grants!I197),"",TEXT([1]Grants!I197,"00000000")))</f>
        <v>11208593</v>
      </c>
      <c r="L196" s="11" t="str">
        <f>IF([1]Grants!A197="","",IF([1]Grants!L197="","",[1]Grants!L197))</f>
        <v>TS122PJ</v>
      </c>
      <c r="M196" s="11" t="str">
        <f>IF([1]Grants!A197="","",IF([1]Grants!G197="","",[1]Grants!G197))</f>
        <v>Redcar &amp; Cleveland</v>
      </c>
      <c r="N196" s="11" t="str">
        <f>IF([1]Grants!A197="","",IF([1]Grants!G197="","",VLOOKUP(M196,'[1]#fixed_data'!$A$12:$C$27,2,0)))</f>
        <v>E06000003</v>
      </c>
      <c r="O196" s="11" t="str">
        <f>IF([1]Grants!A197="","",IF(M196="","",VLOOKUP(M196,'[1]#fixed_data'!$A$12:$C$27,3,0)))</f>
        <v>UA</v>
      </c>
      <c r="P196" s="11" t="str">
        <f>IF([1]Grants!A197="","",'[1]#fixed_data'!$B$5)</f>
        <v>GB-CHC-1121739</v>
      </c>
      <c r="Q196" s="11" t="str">
        <f>IF([1]Grants!A197="","",'[1]#fixed_data'!$B$6)</f>
        <v>The Ballinger Charitable Trust</v>
      </c>
      <c r="R196" s="16" t="str">
        <f>IF([1]Grants!A197="","",IF([1]Grants!M197="","",IF([1]Grants!M197="YP","Young people",IF([1]Grants!M197="OP","Older people",IF([1]Grants!M197="C","Community")))))</f>
        <v>Older people</v>
      </c>
      <c r="S196" s="17">
        <f ca="1">IF([1]Grants!A197="","",'[1]#fixed_data'!$B$7)</f>
        <v>44246</v>
      </c>
      <c r="T196" s="11" t="str">
        <f>IF([1]Grants!A197="","",'[1]#fixed_data'!$B$8)</f>
        <v>https://www.ballingercharitabletrust.org.uk/</v>
      </c>
    </row>
    <row r="197" spans="1:20">
      <c r="A197" s="11" t="str">
        <f>IF([1]Grants!A198="","",CONCATENATE('[1]#fixed_data'!$B$2&amp;[1]Grants!A198))</f>
        <v>360G-BallingerCT-1906-WHIST-3</v>
      </c>
      <c r="B197" s="11" t="str">
        <f>IF([1]Grants!A198="","",CONCATENATE("Grant to "&amp;I197))</f>
        <v>Grant to Women's Health in South Tyneside (WHIST)</v>
      </c>
      <c r="C197" s="11" t="str">
        <f>IF([1]Grants!A198="","",IF([1]Grants!U198="","",[1]Grants!U198))</f>
        <v>Towards core costs of operation</v>
      </c>
      <c r="D197" s="11" t="str">
        <f>IF([1]Grants!A198="","",'[1]#fixed_data'!$B$3)</f>
        <v>GBP</v>
      </c>
      <c r="E197" s="12">
        <f>IF([1]Grants!A198="","",[1]Grants!F198)</f>
        <v>45000</v>
      </c>
      <c r="F197" s="13">
        <f>IF([1]Grants!A198="","",[1]Grants!C198)</f>
        <v>43630</v>
      </c>
      <c r="G197" s="14">
        <f>IF([1]Grants!A198="","",[1]Grants!D198*12)</f>
        <v>36</v>
      </c>
      <c r="H197" s="11" t="str">
        <f>IF([1]Grants!A198="","",IF(AND(J197="",K197="",[1]Grants!K198=""),'[1]#fixed_data'!$B$4&amp;SUBSTITUTE(I197," ","-"),IF([1]Grants!K198&lt;&gt;"","GB-EDU-"&amp;[1]Grants!K198,IF(J197="","GB-COH-"&amp;K197,"GB-CHC-"&amp;J197))))</f>
        <v>GB-CHC-1119901</v>
      </c>
      <c r="I197" s="11" t="str">
        <f>IF([1]Grants!A198="","",[1]Grants!B198)</f>
        <v>Women's Health in South Tyneside (WHIST)</v>
      </c>
      <c r="J197" s="15">
        <f>IF([1]Grants!A198="","",IF(ISBLANK([1]Grants!H198),"",[1]Grants!H198))</f>
        <v>1119901</v>
      </c>
      <c r="K197" s="15" t="str">
        <f>IF([1]Grants!A198="","",IF(ISBLANK([1]Grants!I198),"",TEXT([1]Grants!I198,"00000000")))</f>
        <v/>
      </c>
      <c r="L197" s="11" t="str">
        <f>IF([1]Grants!A198="","",IF([1]Grants!L198="","",[1]Grants!L198))</f>
        <v>NE33 1TA</v>
      </c>
      <c r="M197" s="11" t="str">
        <f>IF([1]Grants!A198="","",IF([1]Grants!G198="","",[1]Grants!G198))</f>
        <v>South Tyneside</v>
      </c>
      <c r="N197" s="11" t="str">
        <f>IF([1]Grants!A198="","",IF([1]Grants!G198="","",VLOOKUP(M197,'[1]#fixed_data'!$A$12:$C$27,2,0)))</f>
        <v>E08000023</v>
      </c>
      <c r="O197" s="11" t="str">
        <f>IF([1]Grants!A198="","",IF(M197="","",VLOOKUP(M197,'[1]#fixed_data'!$A$12:$C$27,3,0)))</f>
        <v>MD</v>
      </c>
      <c r="P197" s="11" t="str">
        <f>IF([1]Grants!A198="","",'[1]#fixed_data'!$B$5)</f>
        <v>GB-CHC-1121739</v>
      </c>
      <c r="Q197" s="11" t="str">
        <f>IF([1]Grants!A198="","",'[1]#fixed_data'!$B$6)</f>
        <v>The Ballinger Charitable Trust</v>
      </c>
      <c r="R197" s="16" t="str">
        <f>IF([1]Grants!A198="","",IF([1]Grants!M198="","",IF([1]Grants!M198="YP","Young people",IF([1]Grants!M198="OP","Older people",IF([1]Grants!M198="C","Community")))))</f>
        <v>Community</v>
      </c>
      <c r="S197" s="17">
        <f ca="1">IF([1]Grants!A198="","",'[1]#fixed_data'!$B$7)</f>
        <v>44246</v>
      </c>
      <c r="T197" s="11" t="str">
        <f>IF([1]Grants!A198="","",'[1]#fixed_data'!$B$8)</f>
        <v>https://www.ballingercharitabletrust.org.uk/</v>
      </c>
    </row>
    <row r="198" spans="1:20">
      <c r="A198" s="11" t="str">
        <f>IF([1]Grants!A199="","",CONCATENATE('[1]#fixed_data'!$B$2&amp;[1]Grants!A199))</f>
        <v>360G-BallingerCT-2002-WWCIC-3</v>
      </c>
      <c r="B198" s="11" t="str">
        <f>IF([1]Grants!A199="","",CONCATENATE("Grant to "&amp;I198))</f>
        <v>Grant to Woodshed Workshop CIC</v>
      </c>
      <c r="C198" s="11" t="str">
        <f>IF([1]Grants!A199="","",IF([1]Grants!U199="","",[1]Grants!U199))</f>
        <v>Core costs - salary</v>
      </c>
      <c r="D198" s="11" t="str">
        <f>IF([1]Grants!A199="","",'[1]#fixed_data'!$B$3)</f>
        <v>GBP</v>
      </c>
      <c r="E198" s="12">
        <f>IF([1]Grants!A199="","",[1]Grants!F199)</f>
        <v>45000</v>
      </c>
      <c r="F198" s="13">
        <f>IF([1]Grants!A199="","",[1]Grants!C199)</f>
        <v>43889</v>
      </c>
      <c r="G198" s="14">
        <f>IF([1]Grants!A199="","",[1]Grants!D199*12)</f>
        <v>36</v>
      </c>
      <c r="H198" s="11" t="str">
        <f>IF([1]Grants!A199="","",IF(AND(J198="",K198="",[1]Grants!K199=""),'[1]#fixed_data'!$B$4&amp;SUBSTITUTE(I198," ","-"),IF([1]Grants!K199&lt;&gt;"","GB-EDU-"&amp;[1]Grants!K199,IF(J198="","GB-COH-"&amp;K198,"GB-CHC-"&amp;J198))))</f>
        <v>GB-COH-11521604</v>
      </c>
      <c r="I198" s="11" t="str">
        <f>IF([1]Grants!A199="","",[1]Grants!B199)</f>
        <v>Woodshed Workshop CIC</v>
      </c>
      <c r="J198" s="15" t="str">
        <f>IF([1]Grants!A199="","",IF(ISBLANK([1]Grants!H199),"",[1]Grants!H199))</f>
        <v/>
      </c>
      <c r="K198" s="15" t="str">
        <f>IF([1]Grants!A199="","",IF(ISBLANK([1]Grants!I199),"",TEXT([1]Grants!I199,"00000000")))</f>
        <v>11521604</v>
      </c>
      <c r="L198" s="11" t="str">
        <f>IF([1]Grants!A199="","",IF([1]Grants!L199="","",[1]Grants!L199))</f>
        <v>DH7 6RG</v>
      </c>
      <c r="M198" s="11" t="str">
        <f>IF([1]Grants!A199="","",IF([1]Grants!G199="","",[1]Grants!G199))</f>
        <v>Co. Durham</v>
      </c>
      <c r="N198" s="11" t="str">
        <f>IF([1]Grants!A199="","",IF([1]Grants!G199="","",VLOOKUP(M198,'[1]#fixed_data'!$A$12:$C$27,2,0)))</f>
        <v>E06000047</v>
      </c>
      <c r="O198" s="11" t="str">
        <f>IF([1]Grants!A199="","",IF(M198="","",VLOOKUP(M198,'[1]#fixed_data'!$A$12:$C$27,3,0)))</f>
        <v>UA</v>
      </c>
      <c r="P198" s="11" t="str">
        <f>IF([1]Grants!A199="","",'[1]#fixed_data'!$B$5)</f>
        <v>GB-CHC-1121739</v>
      </c>
      <c r="Q198" s="11" t="str">
        <f>IF([1]Grants!A199="","",'[1]#fixed_data'!$B$6)</f>
        <v>The Ballinger Charitable Trust</v>
      </c>
      <c r="R198" s="16" t="str">
        <f>IF([1]Grants!A199="","",IF([1]Grants!M199="","",IF([1]Grants!M199="YP","Young people",IF([1]Grants!M199="OP","Older people",IF([1]Grants!M199="C","Community")))))</f>
        <v>Community</v>
      </c>
      <c r="S198" s="17">
        <f ca="1">IF([1]Grants!A199="","",'[1]#fixed_data'!$B$7)</f>
        <v>44246</v>
      </c>
      <c r="T198" s="11" t="str">
        <f>IF([1]Grants!A199="","",'[1]#fixed_data'!$B$8)</f>
        <v>https://www.ballingercharitabletrust.org.uk/</v>
      </c>
    </row>
    <row r="199" spans="1:20">
      <c r="A199" s="11" t="str">
        <f>IF([1]Grants!A200="","",CONCATENATE('[1]#fixed_data'!$B$2&amp;[1]Grants!A200))</f>
        <v>360G-BallingerCT-2002-YMCAN-1</v>
      </c>
      <c r="B199" s="11" t="str">
        <f>IF([1]Grants!A200="","",CONCATENATE("Grant to "&amp;I199))</f>
        <v>Grant to YMCA Newcastle</v>
      </c>
      <c r="C199" s="11" t="str">
        <f>IF([1]Grants!A200="","",IF([1]Grants!U200="","",[1]Grants!U200))</f>
        <v>Felling nursery outdoor space</v>
      </c>
      <c r="D199" s="11" t="str">
        <f>IF([1]Grants!A200="","",'[1]#fixed_data'!$B$3)</f>
        <v>GBP</v>
      </c>
      <c r="E199" s="12">
        <f>IF([1]Grants!A200="","",[1]Grants!F200)</f>
        <v>18000</v>
      </c>
      <c r="F199" s="13">
        <f>IF([1]Grants!A200="","",[1]Grants!C200)</f>
        <v>43889</v>
      </c>
      <c r="G199" s="14">
        <f>IF([1]Grants!A200="","",[1]Grants!D200*12)</f>
        <v>12</v>
      </c>
      <c r="H199" s="11" t="str">
        <f>IF([1]Grants!A200="","",IF(AND(J199="",K199="",[1]Grants!K200=""),'[1]#fixed_data'!$B$4&amp;SUBSTITUTE(I199," ","-"),IF([1]Grants!K200&lt;&gt;"","GB-EDU-"&amp;[1]Grants!K200,IF(J199="","GB-COH-"&amp;K199,"GB-CHC-"&amp;J199))))</f>
        <v>GB-CHC-1070578</v>
      </c>
      <c r="I199" s="11" t="str">
        <f>IF([1]Grants!A200="","",[1]Grants!B200)</f>
        <v>YMCA Newcastle</v>
      </c>
      <c r="J199" s="15">
        <f>IF([1]Grants!A200="","",IF(ISBLANK([1]Grants!H200),"",[1]Grants!H200))</f>
        <v>1070578</v>
      </c>
      <c r="K199" s="15" t="str">
        <f>IF([1]Grants!A200="","",IF(ISBLANK([1]Grants!I200),"",TEXT([1]Grants!I200,"00000000")))</f>
        <v/>
      </c>
      <c r="L199" s="11" t="str">
        <f>IF([1]Grants!A200="","",IF([1]Grants!L200="","",[1]Grants!L200))</f>
        <v>NE6 3AB</v>
      </c>
      <c r="M199" s="11" t="str">
        <f>IF([1]Grants!A200="","",IF([1]Grants!G200="","",[1]Grants!G200))</f>
        <v>Newcastle</v>
      </c>
      <c r="N199" s="11" t="str">
        <f>IF([1]Grants!A200="","",IF([1]Grants!G200="","",VLOOKUP(M199,'[1]#fixed_data'!$A$12:$C$27,2,0)))</f>
        <v>E08000021</v>
      </c>
      <c r="O199" s="11" t="str">
        <f>IF([1]Grants!A200="","",IF(M199="","",VLOOKUP(M199,'[1]#fixed_data'!$A$12:$C$27,3,0)))</f>
        <v>MD</v>
      </c>
      <c r="P199" s="11" t="str">
        <f>IF([1]Grants!A200="","",'[1]#fixed_data'!$B$5)</f>
        <v>GB-CHC-1121739</v>
      </c>
      <c r="Q199" s="11" t="str">
        <f>IF([1]Grants!A200="","",'[1]#fixed_data'!$B$6)</f>
        <v>The Ballinger Charitable Trust</v>
      </c>
      <c r="R199" s="16" t="str">
        <f>IF([1]Grants!A200="","",IF([1]Grants!M200="","",IF([1]Grants!M200="YP","Young people",IF([1]Grants!M200="OP","Older people",IF([1]Grants!M200="C","Community")))))</f>
        <v>Young people</v>
      </c>
      <c r="S199" s="17">
        <f ca="1">IF([1]Grants!A200="","",'[1]#fixed_data'!$B$7)</f>
        <v>44246</v>
      </c>
      <c r="T199" s="11" t="str">
        <f>IF([1]Grants!A200="","",'[1]#fixed_data'!$B$8)</f>
        <v>https://www.ballingercharitabletrust.org.uk/</v>
      </c>
    </row>
    <row r="200" spans="1:20">
      <c r="A200" s="11" t="str">
        <f>IF([1]Grants!A201="","",CONCATENATE('[1]#fixed_data'!$B$2&amp;[1]Grants!A201))</f>
        <v>360G-BallingerCT-1903-YMCANT-3</v>
      </c>
      <c r="B200" s="11" t="str">
        <f>IF([1]Grants!A201="","",CONCATENATE("Grant to "&amp;I200))</f>
        <v>Grant to YMCA North Tyneside</v>
      </c>
      <c r="C200" s="11" t="str">
        <f>IF([1]Grants!A201="","",IF([1]Grants!U201="","",[1]Grants!U201))</f>
        <v>Towards core costs of operation</v>
      </c>
      <c r="D200" s="11" t="str">
        <f>IF([1]Grants!A201="","",'[1]#fixed_data'!$B$3)</f>
        <v>GBP</v>
      </c>
      <c r="E200" s="12">
        <f>IF([1]Grants!A201="","",[1]Grants!F201)</f>
        <v>45000</v>
      </c>
      <c r="F200" s="13">
        <f>IF([1]Grants!A201="","",[1]Grants!C201)</f>
        <v>43525</v>
      </c>
      <c r="G200" s="14">
        <f>IF([1]Grants!A201="","",[1]Grants!D201*12)</f>
        <v>36</v>
      </c>
      <c r="H200" s="11" t="str">
        <f>IF([1]Grants!A201="","",IF(AND(J200="",K200="",[1]Grants!K201=""),'[1]#fixed_data'!$B$4&amp;SUBSTITUTE(I200," ","-"),IF([1]Grants!K201&lt;&gt;"","GB-EDU-"&amp;[1]Grants!K201,IF(J200="","GB-COH-"&amp;K200,"GB-CHC-"&amp;J200))))</f>
        <v>GB-CHC-1011495</v>
      </c>
      <c r="I200" s="11" t="str">
        <f>IF([1]Grants!A201="","",[1]Grants!B201)</f>
        <v>YMCA North Tyneside</v>
      </c>
      <c r="J200" s="15">
        <f>IF([1]Grants!A201="","",IF(ISBLANK([1]Grants!H201),"",[1]Grants!H201))</f>
        <v>1011495</v>
      </c>
      <c r="K200" s="15" t="str">
        <f>IF([1]Grants!A201="","",IF(ISBLANK([1]Grants!I201),"",TEXT([1]Grants!I201,"00000000")))</f>
        <v/>
      </c>
      <c r="L200" s="11" t="str">
        <f>IF([1]Grants!A201="","",IF([1]Grants!L201="","",[1]Grants!L201))</f>
        <v>NE29 0AB</v>
      </c>
      <c r="M200" s="11" t="str">
        <f>IF([1]Grants!A201="","",IF([1]Grants!G201="","",[1]Grants!G201))</f>
        <v>North Tyneside</v>
      </c>
      <c r="N200" s="11" t="str">
        <f>IF([1]Grants!A201="","",IF([1]Grants!G201="","",VLOOKUP(M200,'[1]#fixed_data'!$A$12:$C$27,2,0)))</f>
        <v>E08000022</v>
      </c>
      <c r="O200" s="11" t="str">
        <f>IF([1]Grants!A201="","",IF(M200="","",VLOOKUP(M200,'[1]#fixed_data'!$A$12:$C$27,3,0)))</f>
        <v>MD</v>
      </c>
      <c r="P200" s="11" t="str">
        <f>IF([1]Grants!A201="","",'[1]#fixed_data'!$B$5)</f>
        <v>GB-CHC-1121739</v>
      </c>
      <c r="Q200" s="11" t="str">
        <f>IF([1]Grants!A201="","",'[1]#fixed_data'!$B$6)</f>
        <v>The Ballinger Charitable Trust</v>
      </c>
      <c r="R200" s="16" t="str">
        <f>IF([1]Grants!A201="","",IF([1]Grants!M201="","",IF([1]Grants!M201="YP","Young people",IF([1]Grants!M201="OP","Older people",IF([1]Grants!M201="C","Community")))))</f>
        <v>Young people</v>
      </c>
      <c r="S200" s="17">
        <f ca="1">IF([1]Grants!A201="","",'[1]#fixed_data'!$B$7)</f>
        <v>44246</v>
      </c>
      <c r="T200" s="11" t="str">
        <f>IF([1]Grants!A201="","",'[1]#fixed_data'!$B$8)</f>
        <v>https://www.ballingercharitabletrust.org.uk/</v>
      </c>
    </row>
    <row r="201" spans="1:20">
      <c r="A201" s="11" t="str">
        <f>IF([1]Grants!A202="","",CONCATENATE('[1]#fixed_data'!$B$2&amp;[1]Grants!A202))</f>
        <v>360G-BallingerCT-1806-YMCANL-2</v>
      </c>
      <c r="B201" s="11" t="str">
        <f>IF([1]Grants!A202="","",CONCATENATE("Grant to "&amp;I201))</f>
        <v xml:space="preserve">Grant to YMCA Northumberland </v>
      </c>
      <c r="C201" s="11" t="str">
        <f>IF([1]Grants!A202="","",IF([1]Grants!U202="","",[1]Grants!U202))</f>
        <v>Equipment</v>
      </c>
      <c r="D201" s="11" t="str">
        <f>IF([1]Grants!A202="","",'[1]#fixed_data'!$B$3)</f>
        <v>GBP</v>
      </c>
      <c r="E201" s="12">
        <f>IF([1]Grants!A202="","",[1]Grants!F202)</f>
        <v>24938</v>
      </c>
      <c r="F201" s="13">
        <f>IF([1]Grants!A202="","",[1]Grants!C202)</f>
        <v>43273</v>
      </c>
      <c r="G201" s="14">
        <f>IF([1]Grants!A202="","",[1]Grants!D202*12)</f>
        <v>24</v>
      </c>
      <c r="H201" s="11" t="str">
        <f>IF([1]Grants!A202="","",IF(AND(J201="",K201="",[1]Grants!K202=""),'[1]#fixed_data'!$B$4&amp;SUBSTITUTE(I201," ","-"),IF([1]Grants!K202&lt;&gt;"","GB-EDU-"&amp;[1]Grants!K202,IF(J201="","GB-COH-"&amp;K201,"GB-CHC-"&amp;J201))))</f>
        <v>GB-CHC-1076157</v>
      </c>
      <c r="I201" s="11" t="str">
        <f>IF([1]Grants!A202="","",[1]Grants!B202)</f>
        <v xml:space="preserve">YMCA Northumberland </v>
      </c>
      <c r="J201" s="15">
        <f>IF([1]Grants!A202="","",IF(ISBLANK([1]Grants!H202),"",[1]Grants!H202))</f>
        <v>1076157</v>
      </c>
      <c r="K201" s="15" t="str">
        <f>IF([1]Grants!A202="","",IF(ISBLANK([1]Grants!I202),"",TEXT([1]Grants!I202,"00000000")))</f>
        <v/>
      </c>
      <c r="L201" s="11" t="str">
        <f>IF([1]Grants!A202="","",IF([1]Grants!L202="","",[1]Grants!L202))</f>
        <v>NE63 9XQ</v>
      </c>
      <c r="M201" s="11" t="str">
        <f>IF([1]Grants!A202="","",IF([1]Grants!G202="","",[1]Grants!G202))</f>
        <v>Northumberland</v>
      </c>
      <c r="N201" s="11" t="str">
        <f>IF([1]Grants!A202="","",IF([1]Grants!G202="","",VLOOKUP(M201,'[1]#fixed_data'!$A$12:$C$27,2,0)))</f>
        <v>E06000057</v>
      </c>
      <c r="O201" s="11" t="str">
        <f>IF([1]Grants!A202="","",IF(M201="","",VLOOKUP(M201,'[1]#fixed_data'!$A$12:$C$27,3,0)))</f>
        <v>UA</v>
      </c>
      <c r="P201" s="11" t="str">
        <f>IF([1]Grants!A202="","",'[1]#fixed_data'!$B$5)</f>
        <v>GB-CHC-1121739</v>
      </c>
      <c r="Q201" s="11" t="str">
        <f>IF([1]Grants!A202="","",'[1]#fixed_data'!$B$6)</f>
        <v>The Ballinger Charitable Trust</v>
      </c>
      <c r="R201" s="16" t="str">
        <f>IF([1]Grants!A202="","",IF([1]Grants!M202="","",IF([1]Grants!M202="YP","Young people",IF([1]Grants!M202="OP","Older people",IF([1]Grants!M202="C","Community")))))</f>
        <v>Young people</v>
      </c>
      <c r="S201" s="17">
        <f ca="1">IF([1]Grants!A202="","",'[1]#fixed_data'!$B$7)</f>
        <v>44246</v>
      </c>
      <c r="T201" s="11" t="str">
        <f>IF([1]Grants!A202="","",'[1]#fixed_data'!$B$8)</f>
        <v>https://www.ballingercharitabletrust.org.uk/</v>
      </c>
    </row>
    <row r="202" spans="1:20">
      <c r="A202" s="11" t="str">
        <f>IF([1]Grants!A203="","",CONCATENATE('[1]#fixed_data'!$B$2&amp;[1]Grants!A203))</f>
        <v>360G-BallingerCT-2012-YMCANL-1</v>
      </c>
      <c r="B202" s="11" t="str">
        <f>IF([1]Grants!A203="","",CONCATENATE("Grant to "&amp;I202))</f>
        <v xml:space="preserve">Grant to YMCA Northumberland </v>
      </c>
      <c r="C202" s="11" t="str">
        <f>IF([1]Grants!A203="","",IF([1]Grants!U203="","",[1]Grants!U203))</f>
        <v>Capital costs.</v>
      </c>
      <c r="D202" s="11" t="str">
        <f>IF([1]Grants!A203="","",'[1]#fixed_data'!$B$3)</f>
        <v>GBP</v>
      </c>
      <c r="E202" s="12">
        <f>IF([1]Grants!A203="","",[1]Grants!F203)</f>
        <v>15000</v>
      </c>
      <c r="F202" s="13">
        <f>IF([1]Grants!A203="","",[1]Grants!C203)</f>
        <v>44169</v>
      </c>
      <c r="G202" s="14">
        <f>IF([1]Grants!A203="","",[1]Grants!D203*12)</f>
        <v>12</v>
      </c>
      <c r="H202" s="11" t="str">
        <f>IF([1]Grants!A203="","",IF(AND(J202="",K202="",[1]Grants!K203=""),'[1]#fixed_data'!$B$4&amp;SUBSTITUTE(I202," ","-"),IF([1]Grants!K203&lt;&gt;"","GB-EDU-"&amp;[1]Grants!K203,IF(J202="","GB-COH-"&amp;K202,"GB-CHC-"&amp;J202))))</f>
        <v>GB-CHC-1076157</v>
      </c>
      <c r="I202" s="11" t="str">
        <f>IF([1]Grants!A203="","",[1]Grants!B203)</f>
        <v xml:space="preserve">YMCA Northumberland </v>
      </c>
      <c r="J202" s="15">
        <f>IF([1]Grants!A203="","",IF(ISBLANK([1]Grants!H203),"",[1]Grants!H203))</f>
        <v>1076157</v>
      </c>
      <c r="K202" s="15" t="str">
        <f>IF([1]Grants!A203="","",IF(ISBLANK([1]Grants!I203),"",TEXT([1]Grants!I203,"00000000")))</f>
        <v/>
      </c>
      <c r="L202" s="11" t="str">
        <f>IF([1]Grants!A203="","",IF([1]Grants!L203="","",[1]Grants!L203))</f>
        <v>NE63 9XQ</v>
      </c>
      <c r="M202" s="11" t="str">
        <f>IF([1]Grants!A203="","",IF([1]Grants!G203="","",[1]Grants!G203))</f>
        <v>Northumberland</v>
      </c>
      <c r="N202" s="11" t="str">
        <f>IF([1]Grants!A203="","",IF([1]Grants!G203="","",VLOOKUP(M202,'[1]#fixed_data'!$A$12:$C$27,2,0)))</f>
        <v>E06000057</v>
      </c>
      <c r="O202" s="11" t="str">
        <f>IF([1]Grants!A203="","",IF(M202="","",VLOOKUP(M202,'[1]#fixed_data'!$A$12:$C$27,3,0)))</f>
        <v>UA</v>
      </c>
      <c r="P202" s="11" t="str">
        <f>IF([1]Grants!A203="","",'[1]#fixed_data'!$B$5)</f>
        <v>GB-CHC-1121739</v>
      </c>
      <c r="Q202" s="11" t="str">
        <f>IF([1]Grants!A203="","",'[1]#fixed_data'!$B$6)</f>
        <v>The Ballinger Charitable Trust</v>
      </c>
      <c r="R202" s="16" t="str">
        <f>IF([1]Grants!A203="","",IF([1]Grants!M203="","",IF([1]Grants!M203="YP","Young people",IF([1]Grants!M203="OP","Older people",IF([1]Grants!M203="C","Community")))))</f>
        <v>Young people</v>
      </c>
      <c r="S202" s="17">
        <f ca="1">IF([1]Grants!A203="","",'[1]#fixed_data'!$B$7)</f>
        <v>44246</v>
      </c>
      <c r="T202" s="11" t="str">
        <f>IF([1]Grants!A203="","",'[1]#fixed_data'!$B$8)</f>
        <v>https://www.ballingercharitabletrust.org.uk/</v>
      </c>
    </row>
    <row r="203" spans="1:20" ht="15.6" customHeight="1">
      <c r="A203" s="11" t="str">
        <f>IF([1]Grants!A204="","",CONCATENATE('[1]#fixed_data'!$B$2&amp;[1]Grants!A204))</f>
        <v>360G-BallingerCT-1903-YAV-3</v>
      </c>
      <c r="B203" s="11" t="str">
        <f>IF([1]Grants!A204="","",CONCATENATE("Grant to "&amp;I203))</f>
        <v>Grant to Young Asian Voices</v>
      </c>
      <c r="C203" s="11" t="str">
        <f>IF([1]Grants!A204="","",IF([1]Grants!U204="","",[1]Grants!U204))</f>
        <v>Youth development opportunities</v>
      </c>
      <c r="D203" s="11" t="str">
        <f>IF([1]Grants!A204="","",'[1]#fixed_data'!$B$3)</f>
        <v>GBP</v>
      </c>
      <c r="E203" s="12">
        <f>IF([1]Grants!A204="","",[1]Grants!F204)</f>
        <v>35560</v>
      </c>
      <c r="F203" s="13">
        <f>IF([1]Grants!A204="","",[1]Grants!C204)</f>
        <v>43525</v>
      </c>
      <c r="G203" s="14">
        <f>IF([1]Grants!A204="","",[1]Grants!D204*12)</f>
        <v>36</v>
      </c>
      <c r="H203" s="11" t="str">
        <f>IF([1]Grants!A204="","",IF(AND(J203="",K203="",[1]Grants!K204=""),'[1]#fixed_data'!$B$4&amp;SUBSTITUTE(I203," ","-"),IF([1]Grants!K204&lt;&gt;"","GB-EDU-"&amp;[1]Grants!K204,IF(J203="","GB-COH-"&amp;K203,"GB-CHC-"&amp;J203))))</f>
        <v>GB-CHC-1054783</v>
      </c>
      <c r="I203" s="11" t="str">
        <f>IF([1]Grants!A204="","",[1]Grants!B204)</f>
        <v>Young Asian Voices</v>
      </c>
      <c r="J203" s="15">
        <f>IF([1]Grants!A204="","",IF(ISBLANK([1]Grants!H204),"",[1]Grants!H204))</f>
        <v>1054783</v>
      </c>
      <c r="K203" s="15" t="str">
        <f>IF([1]Grants!A204="","",IF(ISBLANK([1]Grants!I204),"",TEXT([1]Grants!I204,"00000000")))</f>
        <v/>
      </c>
      <c r="L203" s="11" t="str">
        <f>IF([1]Grants!A204="","",IF([1]Grants!L204="","",[1]Grants!L204))</f>
        <v>SR1 1EJ</v>
      </c>
      <c r="M203" s="11" t="str">
        <f>IF([1]Grants!A204="","",IF([1]Grants!G204="","",[1]Grants!G204))</f>
        <v>Sunderland</v>
      </c>
      <c r="N203" s="11" t="str">
        <f>IF([1]Grants!A204="","",IF([1]Grants!G204="","",VLOOKUP(M203,'[1]#fixed_data'!$A$12:$C$27,2,0)))</f>
        <v>E08000024</v>
      </c>
      <c r="O203" s="11" t="str">
        <f>IF([1]Grants!A204="","",IF(M203="","",VLOOKUP(M203,'[1]#fixed_data'!$A$12:$C$27,3,0)))</f>
        <v>MD</v>
      </c>
      <c r="P203" s="11" t="str">
        <f>IF([1]Grants!A204="","",'[1]#fixed_data'!$B$5)</f>
        <v>GB-CHC-1121739</v>
      </c>
      <c r="Q203" s="11" t="str">
        <f>IF([1]Grants!A204="","",'[1]#fixed_data'!$B$6)</f>
        <v>The Ballinger Charitable Trust</v>
      </c>
      <c r="R203" s="16" t="str">
        <f>IF([1]Grants!A204="","",IF([1]Grants!M204="","",IF([1]Grants!M204="YP","Young people",IF([1]Grants!M204="OP","Older people",IF([1]Grants!M204="C","Community")))))</f>
        <v>Young people</v>
      </c>
      <c r="S203" s="17">
        <f ca="1">IF([1]Grants!A204="","",'[1]#fixed_data'!$B$7)</f>
        <v>44246</v>
      </c>
      <c r="T203" s="11" t="str">
        <f>IF([1]Grants!A204="","",'[1]#fixed_data'!$B$8)</f>
        <v>https://www.ballingercharitabletrust.org.uk/</v>
      </c>
    </row>
    <row r="204" spans="1:20">
      <c r="A204" s="11"/>
      <c r="B204" s="11"/>
      <c r="C204" s="11"/>
      <c r="D204" s="11"/>
      <c r="E204" s="12"/>
      <c r="F204" s="13"/>
      <c r="G204" s="14"/>
      <c r="H204" s="11"/>
      <c r="I204" s="11"/>
      <c r="J204" s="15"/>
      <c r="K204" s="15"/>
      <c r="L204" s="11"/>
      <c r="M204" s="11"/>
      <c r="N204" s="11"/>
      <c r="O204" s="11"/>
      <c r="P204" s="11"/>
      <c r="Q204" s="11"/>
      <c r="R204" s="16"/>
      <c r="S204" s="17"/>
      <c r="T204" s="11"/>
    </row>
    <row r="205" spans="1:20">
      <c r="A205" s="11"/>
      <c r="B205" s="11"/>
      <c r="C205" s="11"/>
      <c r="D205" s="11"/>
      <c r="E205" s="12"/>
      <c r="F205" s="13"/>
      <c r="G205" s="14"/>
      <c r="H205" s="11"/>
      <c r="I205" s="11"/>
      <c r="J205" s="15"/>
      <c r="K205" s="15"/>
      <c r="L205" s="11"/>
      <c r="M205" s="11"/>
      <c r="N205" s="11"/>
      <c r="O205" s="11"/>
      <c r="P205" s="11"/>
      <c r="Q205" s="11"/>
      <c r="R205" s="16"/>
      <c r="S205" s="17"/>
      <c r="T205" s="11"/>
    </row>
    <row r="206" spans="1:20">
      <c r="A206" s="11"/>
      <c r="B206" s="11"/>
      <c r="C206" s="11"/>
      <c r="D206" s="11"/>
      <c r="E206" s="12"/>
      <c r="F206" s="13"/>
      <c r="G206" s="14"/>
      <c r="H206" s="11"/>
      <c r="I206" s="11"/>
      <c r="J206" s="15"/>
      <c r="K206" s="15"/>
      <c r="L206" s="11"/>
      <c r="M206" s="11"/>
      <c r="N206" s="11"/>
      <c r="O206" s="11"/>
      <c r="P206" s="11"/>
      <c r="Q206" s="11"/>
      <c r="R206" s="16"/>
      <c r="S206" s="17"/>
      <c r="T206" s="11"/>
    </row>
    <row r="207" spans="1:20">
      <c r="A207" s="11"/>
      <c r="B207" s="11"/>
      <c r="C207" s="11"/>
      <c r="D207" s="11"/>
      <c r="E207" s="12"/>
      <c r="F207" s="13"/>
      <c r="G207" s="14"/>
      <c r="H207" s="11"/>
      <c r="I207" s="11"/>
      <c r="J207" s="15"/>
      <c r="K207" s="15"/>
      <c r="L207" s="11"/>
      <c r="M207" s="11"/>
      <c r="N207" s="11"/>
      <c r="O207" s="11"/>
      <c r="P207" s="11"/>
      <c r="Q207" s="11"/>
      <c r="R207" s="16"/>
      <c r="S207" s="17"/>
      <c r="T207" s="11"/>
    </row>
    <row r="208" spans="1:20">
      <c r="A208" s="11"/>
      <c r="B208" s="11"/>
      <c r="C208" s="11"/>
      <c r="D208" s="11"/>
      <c r="E208" s="12"/>
      <c r="F208" s="13"/>
      <c r="G208" s="14"/>
      <c r="H208" s="11"/>
      <c r="I208" s="11"/>
      <c r="J208" s="15"/>
      <c r="K208" s="15"/>
      <c r="L208" s="11"/>
      <c r="M208" s="11"/>
      <c r="N208" s="11"/>
      <c r="O208" s="11"/>
      <c r="P208" s="11"/>
      <c r="Q208" s="11"/>
      <c r="R208" s="16"/>
      <c r="S208" s="17"/>
      <c r="T208" s="11"/>
    </row>
    <row r="209" spans="1:20">
      <c r="A209" s="11"/>
      <c r="B209" s="11"/>
      <c r="C209" s="11"/>
      <c r="D209" s="11"/>
      <c r="E209" s="12"/>
      <c r="F209" s="13"/>
      <c r="G209" s="14"/>
      <c r="H209" s="11"/>
      <c r="I209" s="11"/>
      <c r="J209" s="15"/>
      <c r="K209" s="15"/>
      <c r="L209" s="11"/>
      <c r="M209" s="11"/>
      <c r="N209" s="11"/>
      <c r="O209" s="11"/>
      <c r="P209" s="11"/>
      <c r="Q209" s="11"/>
      <c r="R209" s="16"/>
      <c r="S209" s="17"/>
      <c r="T209" s="11"/>
    </row>
    <row r="210" spans="1:20">
      <c r="A210" s="11"/>
      <c r="B210" s="11"/>
      <c r="C210" s="11"/>
      <c r="D210" s="11"/>
      <c r="E210" s="12"/>
      <c r="F210" s="13"/>
      <c r="G210" s="14"/>
      <c r="H210" s="11"/>
      <c r="I210" s="11"/>
      <c r="J210" s="15"/>
      <c r="K210" s="15"/>
      <c r="L210" s="11"/>
      <c r="M210" s="11"/>
      <c r="N210" s="11"/>
      <c r="O210" s="11"/>
      <c r="P210" s="11"/>
      <c r="Q210" s="11"/>
      <c r="R210" s="16"/>
      <c r="S210" s="17"/>
      <c r="T210" s="11"/>
    </row>
    <row r="211" spans="1:20">
      <c r="A211" s="11"/>
      <c r="B211" s="11"/>
      <c r="C211" s="11"/>
      <c r="D211" s="11"/>
      <c r="E211" s="12"/>
      <c r="F211" s="13"/>
      <c r="G211" s="14"/>
      <c r="H211" s="11"/>
      <c r="I211" s="11"/>
      <c r="J211" s="15"/>
      <c r="K211" s="15"/>
      <c r="L211" s="11"/>
      <c r="M211" s="11"/>
      <c r="N211" s="11"/>
      <c r="O211" s="11"/>
      <c r="P211" s="11"/>
      <c r="Q211" s="11"/>
      <c r="R211" s="16"/>
      <c r="S211" s="17"/>
      <c r="T211" s="11"/>
    </row>
    <row r="212" spans="1:20">
      <c r="A212" s="11"/>
      <c r="B212" s="11"/>
      <c r="C212" s="11"/>
      <c r="D212" s="11"/>
      <c r="E212" s="12"/>
      <c r="F212" s="13"/>
      <c r="G212" s="14"/>
      <c r="H212" s="11"/>
      <c r="I212" s="11"/>
      <c r="J212" s="15"/>
      <c r="K212" s="15"/>
      <c r="L212" s="11"/>
      <c r="M212" s="11"/>
      <c r="N212" s="11"/>
      <c r="O212" s="11"/>
      <c r="P212" s="11"/>
      <c r="Q212" s="11"/>
      <c r="R212" s="16"/>
      <c r="S212" s="17"/>
      <c r="T212" s="11"/>
    </row>
    <row r="213" spans="1:20">
      <c r="A213" s="11"/>
      <c r="B213" s="11"/>
      <c r="C213" s="11"/>
      <c r="D213" s="11"/>
      <c r="E213" s="12"/>
      <c r="F213" s="13"/>
      <c r="G213" s="14"/>
      <c r="H213" s="11"/>
      <c r="I213" s="11"/>
      <c r="J213" s="15"/>
      <c r="K213" s="15"/>
      <c r="L213" s="11"/>
      <c r="M213" s="11"/>
      <c r="N213" s="11"/>
      <c r="O213" s="11"/>
      <c r="P213" s="11"/>
      <c r="Q213" s="11"/>
      <c r="R213" s="16"/>
      <c r="S213" s="17"/>
      <c r="T213" s="11"/>
    </row>
    <row r="214" spans="1:20">
      <c r="A214" s="11"/>
      <c r="B214" s="11"/>
      <c r="C214" s="11"/>
      <c r="D214" s="11"/>
      <c r="E214" s="12"/>
      <c r="F214" s="13"/>
      <c r="G214" s="14"/>
      <c r="H214" s="11"/>
      <c r="I214" s="11"/>
      <c r="J214" s="15"/>
      <c r="K214" s="15"/>
      <c r="L214" s="11"/>
      <c r="M214" s="11"/>
      <c r="N214" s="11"/>
      <c r="O214" s="11"/>
      <c r="P214" s="11"/>
      <c r="Q214" s="11"/>
      <c r="R214" s="16"/>
      <c r="S214" s="17"/>
      <c r="T214" s="11"/>
    </row>
    <row r="215" spans="1:20">
      <c r="A215" s="11"/>
      <c r="B215" s="11"/>
      <c r="C215" s="11"/>
      <c r="D215" s="11"/>
      <c r="E215" s="12"/>
      <c r="F215" s="13"/>
      <c r="G215" s="14"/>
      <c r="H215" s="11"/>
      <c r="I215" s="11"/>
      <c r="J215" s="15"/>
      <c r="K215" s="15"/>
      <c r="L215" s="11"/>
      <c r="M215" s="11"/>
      <c r="N215" s="11"/>
      <c r="O215" s="11"/>
      <c r="P215" s="11"/>
      <c r="Q215" s="11"/>
      <c r="R215" s="16"/>
      <c r="S215" s="17"/>
      <c r="T215" s="11"/>
    </row>
    <row r="216" spans="1:20">
      <c r="A216" s="11"/>
      <c r="B216" s="11"/>
      <c r="C216" s="11"/>
      <c r="D216" s="11"/>
      <c r="E216" s="12"/>
      <c r="F216" s="13"/>
      <c r="G216" s="14"/>
      <c r="H216" s="11"/>
      <c r="I216" s="11"/>
      <c r="J216" s="15"/>
      <c r="K216" s="15"/>
      <c r="L216" s="11"/>
      <c r="M216" s="11"/>
      <c r="N216" s="11"/>
      <c r="O216" s="11"/>
      <c r="P216" s="11"/>
      <c r="Q216" s="11"/>
      <c r="R216" s="16"/>
      <c r="S216" s="17"/>
      <c r="T216" s="11"/>
    </row>
    <row r="217" spans="1:20">
      <c r="A217" s="11"/>
      <c r="B217" s="11"/>
      <c r="C217" s="11"/>
      <c r="D217" s="11"/>
      <c r="E217" s="12"/>
      <c r="F217" s="13"/>
      <c r="G217" s="14"/>
      <c r="H217" s="11"/>
      <c r="I217" s="11"/>
      <c r="J217" s="15"/>
      <c r="K217" s="15"/>
      <c r="L217" s="11"/>
      <c r="M217" s="11"/>
      <c r="N217" s="11"/>
      <c r="O217" s="11"/>
      <c r="P217" s="11"/>
      <c r="Q217" s="11"/>
      <c r="R217" s="16"/>
      <c r="S217" s="17"/>
      <c r="T217" s="11"/>
    </row>
    <row r="218" spans="1:20">
      <c r="A218" s="11"/>
      <c r="B218" s="11"/>
      <c r="C218" s="11"/>
      <c r="D218" s="11"/>
      <c r="E218" s="12"/>
      <c r="F218" s="13"/>
      <c r="G218" s="14"/>
      <c r="H218" s="11"/>
      <c r="I218" s="11"/>
      <c r="J218" s="15"/>
      <c r="K218" s="15"/>
      <c r="L218" s="11"/>
      <c r="M218" s="11"/>
      <c r="N218" s="11"/>
      <c r="O218" s="11"/>
      <c r="P218" s="11"/>
      <c r="Q218" s="11"/>
      <c r="R218" s="16"/>
      <c r="S218" s="17"/>
      <c r="T218" s="11"/>
    </row>
    <row r="219" spans="1:20">
      <c r="A219" s="11"/>
      <c r="B219" s="11"/>
      <c r="C219" s="11"/>
      <c r="D219" s="11"/>
      <c r="E219" s="12"/>
      <c r="F219" s="13"/>
      <c r="G219" s="14"/>
      <c r="H219" s="11"/>
      <c r="I219" s="11"/>
      <c r="J219" s="15"/>
      <c r="K219" s="15"/>
      <c r="L219" s="11"/>
      <c r="M219" s="11"/>
      <c r="N219" s="11"/>
      <c r="O219" s="11"/>
      <c r="P219" s="11"/>
      <c r="Q219" s="11"/>
      <c r="R219" s="16"/>
      <c r="S219" s="17"/>
      <c r="T219" s="11"/>
    </row>
  </sheetData>
  <autoFilter ref="A1:T21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360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Thomas</dc:creator>
  <cp:lastModifiedBy>Joanne Thomas</cp:lastModifiedBy>
  <dcterms:created xsi:type="dcterms:W3CDTF">2021-02-19T11:40:49Z</dcterms:created>
  <dcterms:modified xsi:type="dcterms:W3CDTF">2021-02-19T11:41:27Z</dcterms:modified>
</cp:coreProperties>
</file>